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22995" windowHeight="8985" firstSheet="14" activeTab="23"/>
  </bookViews>
  <sheets>
    <sheet name="январь 16" sheetId="1" r:id="rId1"/>
    <sheet name="январь_ТП" sheetId="2" r:id="rId2"/>
    <sheet name="февраль 16" sheetId="3" r:id="rId3"/>
    <sheet name="февраль_ТП" sheetId="4" r:id="rId4"/>
    <sheet name="март 16" sheetId="5" r:id="rId5"/>
    <sheet name="март_ТП" sheetId="6" r:id="rId6"/>
    <sheet name="апрель " sheetId="7" r:id="rId7"/>
    <sheet name="апрель_ТП" sheetId="8" r:id="rId8"/>
    <sheet name="май" sheetId="9" r:id="rId9"/>
    <sheet name="май_ТП" sheetId="10" r:id="rId10"/>
    <sheet name="июнь" sheetId="11" r:id="rId11"/>
    <sheet name="июнь_ТП" sheetId="12" r:id="rId12"/>
    <sheet name="июль" sheetId="13" r:id="rId13"/>
    <sheet name="июль_ТП" sheetId="14" r:id="rId14"/>
    <sheet name="август" sheetId="15" r:id="rId15"/>
    <sheet name="август_ТП" sheetId="16" r:id="rId16"/>
    <sheet name="сентябрь" sheetId="17" r:id="rId17"/>
    <sheet name="сентябрь_ТП" sheetId="18" r:id="rId18"/>
    <sheet name="октябрь" sheetId="19" r:id="rId19"/>
    <sheet name="октябрь_ТП" sheetId="20" r:id="rId20"/>
    <sheet name="ноябрь" sheetId="21" r:id="rId21"/>
    <sheet name="ноябрь_ТП" sheetId="22" r:id="rId22"/>
    <sheet name="декабрь" sheetId="23" r:id="rId23"/>
    <sheet name="декабрь_ТП" sheetId="24" r:id="rId24"/>
  </sheets>
  <externalReferences>
    <externalReference r:id="rId27"/>
    <externalReference r:id="rId28"/>
    <externalReference r:id="rId29"/>
  </externalReferences>
  <definedNames>
    <definedName name="checkCell_4">'[1]Договоры'!$E$18:$N$20</definedName>
    <definedName name="ExistContracts">'[1]Титульный'!$F$32</definedName>
    <definedName name="fil">'[1]Титульный'!$F$23</definedName>
    <definedName name="FinalConnectedLoad">'[1]Договоры'!$N$18</definedName>
    <definedName name="god">'[1]Титульный'!$F$14</definedName>
    <definedName name="org">'[1]Титульный'!$F$21</definedName>
    <definedName name="prd2_m">'[1]Титульный'!$F$15</definedName>
  </definedNames>
  <calcPr fullCalcOnLoad="1"/>
</workbook>
</file>

<file path=xl/sharedStrings.xml><?xml version="1.0" encoding="utf-8"?>
<sst xmlns="http://schemas.openxmlformats.org/spreadsheetml/2006/main" count="908" uniqueCount="139">
  <si>
    <t>Информация о наличии (отсутствии) технической возможности доступа к регулируемым услугам  и о регистрации и ходе реализации заявок на технологическое присоединение к электрическим сетям</t>
  </si>
  <si>
    <t>ЗАО "Нерюнгринские районные электрические сети"</t>
  </si>
  <si>
    <t>№ п/п</t>
  </si>
  <si>
    <t>Наименование показателя</t>
  </si>
  <si>
    <t xml:space="preserve">Количество </t>
  </si>
  <si>
    <t>Необходимый объем мощности, кВт</t>
  </si>
  <si>
    <t>Мощность по  заключенным договорам, кВт</t>
  </si>
  <si>
    <t>Присоединенная мощность, кВт</t>
  </si>
  <si>
    <t>Объем отказа потребителя от мощности энергопринимающих устройств, кВт</t>
  </si>
  <si>
    <t>Объем свободной для технологического               присоединения потребителей                           трансформаторной мощности, кВт.,                     в том числе:</t>
  </si>
  <si>
    <t>по центрам питания 35 кВ и выше</t>
  </si>
  <si>
    <t>1</t>
  </si>
  <si>
    <t>2</t>
  </si>
  <si>
    <t>3</t>
  </si>
  <si>
    <t>4</t>
  </si>
  <si>
    <t>5</t>
  </si>
  <si>
    <t>6</t>
  </si>
  <si>
    <t>10</t>
  </si>
  <si>
    <t>11</t>
  </si>
  <si>
    <t>По состоянию на первое число месяца, факт</t>
  </si>
  <si>
    <t>Поданные заявки, шт.</t>
  </si>
  <si>
    <t>Заключенные договора, шт.</t>
  </si>
  <si>
    <t>Аннулированные заявки, шт.</t>
  </si>
  <si>
    <t>Выданные тех. условия, шт.</t>
  </si>
  <si>
    <t>Выполненные присоединения, шт.</t>
  </si>
  <si>
    <t>7</t>
  </si>
  <si>
    <t>Отказы в выполнении подключения, шт.</t>
  </si>
  <si>
    <t>Информация о заключенных договорах об осуществлении технологического присоединения к электрическим сетям</t>
  </si>
  <si>
    <t>Наименование организации-потребителя</t>
  </si>
  <si>
    <t>Номер договора</t>
  </si>
  <si>
    <t>Дата договора</t>
  </si>
  <si>
    <t>Дата окончания действия договора</t>
  </si>
  <si>
    <t>Стоимость договора с НДС, тыс. руб.</t>
  </si>
  <si>
    <t>Присоединяемая мощность, кВт</t>
  </si>
  <si>
    <t>Величина отказа потребителя от максимальной мощности, кВт *</t>
  </si>
  <si>
    <t>Дата, с которой максимальная мощность потребителя считается сниженной</t>
  </si>
  <si>
    <t>Присоединяемая мощность с учетом снижения мощности потребителя, кВт</t>
  </si>
  <si>
    <t>8</t>
  </si>
  <si>
    <t>9</t>
  </si>
  <si>
    <t>Всего</t>
  </si>
  <si>
    <t>1.1</t>
  </si>
  <si>
    <t>01.01.2050</t>
  </si>
  <si>
    <t xml:space="preserve">по подстанциям и распределительным пунктам напряжением ниже 35 кВ </t>
  </si>
  <si>
    <t>14</t>
  </si>
  <si>
    <t>1.2</t>
  </si>
  <si>
    <t>1.3</t>
  </si>
  <si>
    <t>январь  2016 г.</t>
  </si>
  <si>
    <t>Наличие/ отсутствие возможности доступа</t>
  </si>
  <si>
    <t>12</t>
  </si>
  <si>
    <t>13</t>
  </si>
  <si>
    <t>Щербатых А.В.</t>
  </si>
  <si>
    <t>Заворочаев С.В.</t>
  </si>
  <si>
    <t>АО "НИКА"</t>
  </si>
  <si>
    <t>15.12.16-1</t>
  </si>
  <si>
    <t>15.12.28-1</t>
  </si>
  <si>
    <t>15.12.3-1</t>
  </si>
  <si>
    <t>30.12.2015</t>
  </si>
  <si>
    <t>21.01.2016</t>
  </si>
  <si>
    <t>В январе 2016 года не поступало заявок от лиц, намеревающихся перераспределить максимальную мощность принадлежащих им устройств в пользу иных лиц.</t>
  </si>
  <si>
    <t>февраль  2016 г.</t>
  </si>
  <si>
    <t>ИП Пятков В.С.</t>
  </si>
  <si>
    <t>16.01.22-1</t>
  </si>
  <si>
    <t>10.02.2016</t>
  </si>
  <si>
    <t>В феврале 2016 года не поступало заявок от лиц, намеревающихся перераспределить максимальную мощность принадлежащих им устройств в пользу иных лиц.</t>
  </si>
  <si>
    <t>март  2016 г.</t>
  </si>
  <si>
    <t>ООО УпиПур</t>
  </si>
  <si>
    <t>Кравцуненко И.К.</t>
  </si>
  <si>
    <t>16.02.26-1</t>
  </si>
  <si>
    <t>25.03.2016</t>
  </si>
  <si>
    <t>В марте 2016 года не поступало заявок от лиц, намеревающихся перераспределить максимальную мощность принадлежащих им устройств в пользу иных лиц.</t>
  </si>
  <si>
    <t>апрель  2016 г.</t>
  </si>
  <si>
    <t>В апреле 2016 года не поступало заявок на технологическое присоединение</t>
  </si>
  <si>
    <t>В апреле 2016 года не поступало заявок от лиц, намеревающихся перераспределить максимальную мощность принадлежащих им устройств в пользу иных лиц.</t>
  </si>
  <si>
    <t>май  2016 г.</t>
  </si>
  <si>
    <t>Фатеев А.И.</t>
  </si>
  <si>
    <t>ООО "Интерцирк"</t>
  </si>
  <si>
    <t>1.4</t>
  </si>
  <si>
    <t>ООО "Строим Сами"</t>
  </si>
  <si>
    <t>Петрова А.А.</t>
  </si>
  <si>
    <t>16.04.29-1</t>
  </si>
  <si>
    <t>16.05.11-1</t>
  </si>
  <si>
    <t>16.04.20-1</t>
  </si>
  <si>
    <t>16.05.12-1</t>
  </si>
  <si>
    <t>17.05.2016</t>
  </si>
  <si>
    <t>13.05.2016</t>
  </si>
  <si>
    <t>24.05.2016</t>
  </si>
  <si>
    <t>30.05.2016</t>
  </si>
  <si>
    <t>В мае 2016 года не поступало заявок от лиц, намеревающихся перераспределить максимальную мощность принадлежащих им устройств в пользу иных лиц.</t>
  </si>
  <si>
    <t>июнь  2016 г.</t>
  </si>
  <si>
    <t>Шкурко П.Г.</t>
  </si>
  <si>
    <t>ООО "Саха Сулустар"</t>
  </si>
  <si>
    <t>В июне 2016 года не поступало заявок от лиц, намеревающихся перераспределить максимальную мощность принадлежащих им устройств в пользу иных лиц.</t>
  </si>
  <si>
    <t>16.06.01-2</t>
  </si>
  <si>
    <t>16.06.03-1</t>
  </si>
  <si>
    <t>10.06.2016</t>
  </si>
  <si>
    <t>июль  2016 г.</t>
  </si>
  <si>
    <t>АО "Имущественный комплекс"</t>
  </si>
  <si>
    <t>16.05.27-1</t>
  </si>
  <si>
    <t>ПАО "МТС"</t>
  </si>
  <si>
    <t>16.07.13-1</t>
  </si>
  <si>
    <t>01.07.2016</t>
  </si>
  <si>
    <t>27.07.2016</t>
  </si>
  <si>
    <t>В июле 2016 года не поступало заявок от лиц, намеревающихся перераспределить максимальную мощность принадлежащих им устройств в пользу иных лиц.</t>
  </si>
  <si>
    <t>август  2016 г.</t>
  </si>
  <si>
    <t>ООО "Дальстрой"</t>
  </si>
  <si>
    <t>16.06.01-1</t>
  </si>
  <si>
    <t>16.08.15-1</t>
  </si>
  <si>
    <t>09.08.2016</t>
  </si>
  <si>
    <t>август 2016 г.</t>
  </si>
  <si>
    <t>22.08.2016</t>
  </si>
  <si>
    <t>сентябрь  2016 г.</t>
  </si>
  <si>
    <t>сентябрь 2016 г.</t>
  </si>
  <si>
    <t>Молодцов А.А.</t>
  </si>
  <si>
    <t>ИП Венидиктов А.Н.</t>
  </si>
  <si>
    <t>16.08.22-1</t>
  </si>
  <si>
    <t>16.05.20-03</t>
  </si>
  <si>
    <t>08.09.2016</t>
  </si>
  <si>
    <t>16.09.2016</t>
  </si>
  <si>
    <t>В августе 2016 года не поступало заявок от лиц, намеревающихся перераспределить максимальную мощность принадлежащих им устройств в пользу иных лиц.</t>
  </si>
  <si>
    <t>В сентябре 2016 года не поступало заявок от лиц, намеревающихся перераспределить максимальную мощность принадлежащих им устройств в пользу иных лиц.</t>
  </si>
  <si>
    <t>октябрь  2016 г.</t>
  </si>
  <si>
    <t>В октябре 2016 года не поступало заявок от лиц, намеревающихся перераспределить максимальную мощность принадлежащих им устройств в пользу иных лиц.</t>
  </si>
  <si>
    <t>ИП Цюань Юйцзи</t>
  </si>
  <si>
    <t>ООО Алькор 7</t>
  </si>
  <si>
    <t>МРО г. Нерюнгри</t>
  </si>
  <si>
    <t>Подойницина Ю.А.</t>
  </si>
  <si>
    <t>15.04.23-1</t>
  </si>
  <si>
    <t>16.09.28-1</t>
  </si>
  <si>
    <t>16.09.28-2</t>
  </si>
  <si>
    <t>16.09.23-1</t>
  </si>
  <si>
    <t>28.10.2016</t>
  </si>
  <si>
    <t>20.10.2016</t>
  </si>
  <si>
    <t>ноябрь  2016 г.</t>
  </si>
  <si>
    <t>В ноябре 2016 года не поступало заявок от лиц, намеревающихся перераспределить максимальную мощность принадлежащих им устройств в пользу иных лиц.</t>
  </si>
  <si>
    <t>декабрь  2016 г.</t>
  </si>
  <si>
    <t>В декабре 2016 года не поступало заявок от лиц, намеревающихся перераспределить максимальную мощность принадлежащих им устройств в пользу иных лиц.</t>
  </si>
  <si>
    <t>АО "Республиканское ипотечное агенство"</t>
  </si>
  <si>
    <t>16.11.22-1</t>
  </si>
  <si>
    <t>07.12.2016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</si>
</sst>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0.00"/>
    <numFmt numFmtId="165" formatCode="##\ ##0.00"/>
    <numFmt numFmtId="166" formatCode="###\ ##0.00"/>
    <numFmt numFmtId="167" formatCode="####\ ##0.00"/>
    <numFmt numFmtId="168" formatCode="#,##0.000"/>
    <numFmt numFmtId="169" formatCode="#,##0.0"/>
    <numFmt numFmtId="170" formatCode="#,##0.00&quot;р.&quot;;[Red]#,##0.00&quot;р.&quot;"/>
    <numFmt numFmtId="171" formatCode="#,##0.00;[Red]#,##0.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ahoma"/>
      <family val="2"/>
    </font>
    <font>
      <sz val="9"/>
      <name val="Times New Roman"/>
      <family val="1"/>
    </font>
    <font>
      <sz val="10"/>
      <name val="Arial"/>
      <family val="2"/>
    </font>
    <font>
      <i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49" fontId="4" fillId="0" borderId="0" applyBorder="0">
      <alignment vertical="top"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9" fontId="4" fillId="0" borderId="0" applyBorder="0">
      <alignment vertical="top"/>
      <protection/>
    </xf>
    <xf numFmtId="0" fontId="9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52" fillId="0" borderId="0" xfId="0" applyFont="1" applyFill="1" applyBorder="1" applyAlignment="1" applyProtection="1">
      <alignment vertical="top"/>
      <protection/>
    </xf>
    <xf numFmtId="0" fontId="3" fillId="0" borderId="0" xfId="53" applyNumberFormat="1" applyFont="1" applyFill="1" applyBorder="1" applyAlignment="1" applyProtection="1">
      <alignment horizontal="center" wrapText="1"/>
      <protection/>
    </xf>
    <xf numFmtId="0" fontId="53" fillId="0" borderId="0" xfId="0" applyFont="1" applyFill="1" applyBorder="1" applyAlignment="1" applyProtection="1">
      <alignment vertical="top"/>
      <protection/>
    </xf>
    <xf numFmtId="0" fontId="5" fillId="0" borderId="10" xfId="57" applyNumberFormat="1" applyFont="1" applyFill="1" applyBorder="1" applyAlignment="1" applyProtection="1">
      <alignment horizontal="center" vertical="center" wrapText="1"/>
      <protection/>
    </xf>
    <xf numFmtId="0" fontId="5" fillId="0" borderId="10" xfId="57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55" applyFont="1" applyFill="1" applyBorder="1" applyAlignment="1" applyProtection="1">
      <alignment vertical="center" wrapText="1"/>
      <protection/>
    </xf>
    <xf numFmtId="0" fontId="5" fillId="0" borderId="0" xfId="55" applyFont="1" applyFill="1" applyAlignment="1" applyProtection="1">
      <alignment vertical="center" wrapText="1"/>
      <protection/>
    </xf>
    <xf numFmtId="0" fontId="5" fillId="0" borderId="0" xfId="56" applyFont="1" applyFill="1" applyAlignment="1" applyProtection="1">
      <alignment vertical="center" wrapText="1"/>
      <protection/>
    </xf>
    <xf numFmtId="49" fontId="7" fillId="0" borderId="10" xfId="52" applyNumberFormat="1" applyFont="1" applyFill="1" applyBorder="1" applyAlignment="1" applyProtection="1">
      <alignment horizontal="center" vertical="center"/>
      <protection/>
    </xf>
    <xf numFmtId="0" fontId="7" fillId="0" borderId="0" xfId="55" applyFont="1" applyFill="1" applyBorder="1" applyAlignment="1" applyProtection="1">
      <alignment vertical="center" wrapText="1"/>
      <protection/>
    </xf>
    <xf numFmtId="0" fontId="7" fillId="0" borderId="0" xfId="55" applyFont="1" applyFill="1" applyAlignment="1" applyProtection="1">
      <alignment vertical="center" wrapText="1"/>
      <protection/>
    </xf>
    <xf numFmtId="0" fontId="7" fillId="0" borderId="0" xfId="56" applyFont="1" applyFill="1" applyAlignment="1" applyProtection="1">
      <alignment vertical="center" wrapText="1"/>
      <protection/>
    </xf>
    <xf numFmtId="49" fontId="8" fillId="0" borderId="10" xfId="52" applyNumberFormat="1" applyFont="1" applyFill="1" applyBorder="1" applyAlignment="1" applyProtection="1">
      <alignment horizontal="center" vertical="center"/>
      <protection/>
    </xf>
    <xf numFmtId="0" fontId="8" fillId="0" borderId="10" xfId="52" applyNumberFormat="1" applyFont="1" applyFill="1" applyBorder="1" applyAlignment="1" applyProtection="1">
      <alignment horizontal="left" vertical="center" wrapText="1"/>
      <protection/>
    </xf>
    <xf numFmtId="1" fontId="53" fillId="0" borderId="10" xfId="54" applyNumberFormat="1" applyFont="1" applyFill="1" applyBorder="1" applyAlignment="1" applyProtection="1">
      <alignment horizontal="center" vertical="center"/>
      <protection/>
    </xf>
    <xf numFmtId="164" fontId="53" fillId="0" borderId="10" xfId="54" applyNumberFormat="1" applyFont="1" applyFill="1" applyBorder="1" applyAlignment="1" applyProtection="1">
      <alignment horizontal="center" vertical="center"/>
      <protection/>
    </xf>
    <xf numFmtId="0" fontId="8" fillId="0" borderId="10" xfId="52" applyNumberFormat="1" applyFont="1" applyFill="1" applyBorder="1" applyAlignment="1" applyProtection="1">
      <alignment horizontal="center" vertical="center" wrapText="1"/>
      <protection/>
    </xf>
    <xf numFmtId="0" fontId="8" fillId="0" borderId="0" xfId="55" applyFont="1" applyFill="1" applyBorder="1" applyAlignment="1" applyProtection="1">
      <alignment vertical="center" wrapText="1"/>
      <protection/>
    </xf>
    <xf numFmtId="0" fontId="8" fillId="0" borderId="0" xfId="55" applyFont="1" applyFill="1" applyAlignment="1" applyProtection="1">
      <alignment vertical="center" wrapText="1"/>
      <protection/>
    </xf>
    <xf numFmtId="0" fontId="8" fillId="0" borderId="0" xfId="56" applyFont="1" applyFill="1" applyAlignment="1" applyProtection="1">
      <alignment vertical="center" wrapText="1"/>
      <protection/>
    </xf>
    <xf numFmtId="1" fontId="53" fillId="0" borderId="10" xfId="54" applyNumberFormat="1" applyFont="1" applyFill="1" applyBorder="1" applyAlignment="1" applyProtection="1">
      <alignment horizontal="center" vertical="center"/>
      <protection locked="0"/>
    </xf>
    <xf numFmtId="0" fontId="53" fillId="0" borderId="0" xfId="0" applyFont="1" applyFill="1" applyAlignment="1">
      <alignment/>
    </xf>
    <xf numFmtId="0" fontId="53" fillId="0" borderId="0" xfId="0" applyFont="1" applyBorder="1" applyAlignment="1" applyProtection="1">
      <alignment vertical="top"/>
      <protection/>
    </xf>
    <xf numFmtId="0" fontId="10" fillId="33" borderId="0" xfId="53" applyNumberFormat="1" applyFont="1" applyFill="1" applyBorder="1" applyAlignment="1" applyProtection="1">
      <alignment horizontal="center" wrapText="1"/>
      <protection/>
    </xf>
    <xf numFmtId="0" fontId="5" fillId="33" borderId="10" xfId="57" applyNumberFormat="1" applyFont="1" applyFill="1" applyBorder="1" applyAlignment="1" applyProtection="1">
      <alignment horizontal="center" vertical="center" wrapText="1"/>
      <protection/>
    </xf>
    <xf numFmtId="0" fontId="5" fillId="0" borderId="0" xfId="56" applyFont="1" applyAlignment="1" applyProtection="1">
      <alignment vertical="center" wrapText="1"/>
      <protection/>
    </xf>
    <xf numFmtId="49" fontId="11" fillId="0" borderId="10" xfId="52" applyNumberFormat="1" applyFont="1" applyFill="1" applyBorder="1" applyAlignment="1" applyProtection="1">
      <alignment horizontal="center" vertical="center"/>
      <protection/>
    </xf>
    <xf numFmtId="49" fontId="12" fillId="0" borderId="10" xfId="52" applyNumberFormat="1" applyFont="1" applyFill="1" applyBorder="1" applyAlignment="1" applyProtection="1">
      <alignment horizontal="center" vertical="center"/>
      <protection/>
    </xf>
    <xf numFmtId="0" fontId="12" fillId="0" borderId="10" xfId="52" applyNumberFormat="1" applyFont="1" applyFill="1" applyBorder="1" applyAlignment="1" applyProtection="1">
      <alignment horizontal="left" vertical="center" wrapText="1"/>
      <protection/>
    </xf>
    <xf numFmtId="0" fontId="12" fillId="0" borderId="10" xfId="52" applyNumberFormat="1" applyFont="1" applyFill="1" applyBorder="1" applyAlignment="1" applyProtection="1">
      <alignment horizontal="center" vertical="center" wrapText="1"/>
      <protection/>
    </xf>
    <xf numFmtId="164" fontId="54" fillId="0" borderId="10" xfId="54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 vertical="top"/>
      <protection/>
    </xf>
    <xf numFmtId="0" fontId="3" fillId="0" borderId="0" xfId="56" applyFont="1" applyFill="1" applyAlignment="1" applyProtection="1">
      <alignment vertical="center" wrapText="1"/>
      <protection/>
    </xf>
    <xf numFmtId="49" fontId="13" fillId="0" borderId="10" xfId="58" applyNumberFormat="1" applyFont="1" applyFill="1" applyBorder="1" applyAlignment="1" applyProtection="1">
      <alignment horizontal="left" vertical="center" wrapText="1" indent="1"/>
      <protection locked="0"/>
    </xf>
    <xf numFmtId="49" fontId="56" fillId="0" borderId="10" xfId="58" applyNumberFormat="1" applyFont="1" applyFill="1" applyBorder="1" applyAlignment="1" applyProtection="1">
      <alignment horizontal="center" vertical="center" wrapText="1"/>
      <protection locked="0"/>
    </xf>
    <xf numFmtId="49" fontId="13" fillId="0" borderId="10" xfId="58" applyNumberFormat="1" applyFont="1" applyFill="1" applyBorder="1" applyAlignment="1" applyProtection="1">
      <alignment horizontal="center" vertical="center" wrapText="1"/>
      <protection locked="0"/>
    </xf>
    <xf numFmtId="164" fontId="56" fillId="0" borderId="10" xfId="54" applyNumberFormat="1" applyFont="1" applyFill="1" applyBorder="1" applyAlignment="1" applyProtection="1">
      <alignment horizontal="center" vertical="center"/>
      <protection locked="0"/>
    </xf>
    <xf numFmtId="164" fontId="56" fillId="0" borderId="10" xfId="54" applyNumberFormat="1" applyFont="1" applyFill="1" applyBorder="1" applyAlignment="1" applyProtection="1">
      <alignment horizontal="center" vertical="center"/>
      <protection/>
    </xf>
    <xf numFmtId="0" fontId="53" fillId="0" borderId="0" xfId="0" applyFont="1" applyAlignment="1">
      <alignment/>
    </xf>
    <xf numFmtId="164" fontId="54" fillId="0" borderId="11" xfId="54" applyNumberFormat="1" applyFont="1" applyFill="1" applyBorder="1" applyAlignment="1" applyProtection="1">
      <alignment horizontal="center" vertical="center"/>
      <protection/>
    </xf>
    <xf numFmtId="164" fontId="54" fillId="0" borderId="12" xfId="54" applyNumberFormat="1" applyFont="1" applyFill="1" applyBorder="1" applyAlignment="1" applyProtection="1">
      <alignment horizontal="center" vertical="center"/>
      <protection/>
    </xf>
    <xf numFmtId="49" fontId="11" fillId="0" borderId="13" xfId="52" applyNumberFormat="1" applyFont="1" applyFill="1" applyBorder="1" applyAlignment="1" applyProtection="1">
      <alignment horizontal="center" vertical="center"/>
      <protection/>
    </xf>
    <xf numFmtId="49" fontId="13" fillId="0" borderId="10" xfId="52" applyNumberFormat="1" applyFont="1" applyFill="1" applyBorder="1" applyAlignment="1" applyProtection="1">
      <alignment horizontal="center" vertical="center"/>
      <protection/>
    </xf>
    <xf numFmtId="0" fontId="13" fillId="0" borderId="10" xfId="52" applyNumberFormat="1" applyFont="1" applyFill="1" applyBorder="1" applyAlignment="1" applyProtection="1">
      <alignment horizontal="left" vertical="center" wrapText="1"/>
      <protection/>
    </xf>
    <xf numFmtId="164" fontId="56" fillId="0" borderId="11" xfId="54" applyNumberFormat="1" applyFont="1" applyFill="1" applyBorder="1" applyAlignment="1" applyProtection="1">
      <alignment horizontal="center" vertical="center"/>
      <protection/>
    </xf>
    <xf numFmtId="164" fontId="56" fillId="0" borderId="12" xfId="54" applyNumberFormat="1" applyFont="1" applyFill="1" applyBorder="1" applyAlignment="1" applyProtection="1">
      <alignment horizontal="center" vertical="center"/>
      <protection/>
    </xf>
    <xf numFmtId="0" fontId="5" fillId="0" borderId="11" xfId="57" applyNumberFormat="1" applyFont="1" applyFill="1" applyBorder="1" applyAlignment="1" applyProtection="1">
      <alignment horizontal="center" vertical="center" wrapText="1"/>
      <protection/>
    </xf>
    <xf numFmtId="0" fontId="5" fillId="0" borderId="14" xfId="57" applyNumberFormat="1" applyFont="1" applyFill="1" applyBorder="1" applyAlignment="1" applyProtection="1">
      <alignment horizontal="center" vertical="center" wrapText="1"/>
      <protection/>
    </xf>
    <xf numFmtId="0" fontId="5" fillId="0" borderId="12" xfId="57" applyNumberFormat="1" applyFont="1" applyFill="1" applyBorder="1" applyAlignment="1" applyProtection="1">
      <alignment horizontal="center" vertical="center" wrapText="1"/>
      <protection/>
    </xf>
    <xf numFmtId="0" fontId="2" fillId="0" borderId="0" xfId="53" applyNumberFormat="1" applyFont="1" applyFill="1" applyBorder="1" applyAlignment="1" applyProtection="1">
      <alignment horizontal="center" vertical="center" wrapText="1"/>
      <protection/>
    </xf>
    <xf numFmtId="0" fontId="52" fillId="0" borderId="0" xfId="53" applyNumberFormat="1" applyFont="1" applyFill="1" applyBorder="1" applyAlignment="1" applyProtection="1">
      <alignment horizontal="center" vertical="top" wrapText="1"/>
      <protection/>
    </xf>
    <xf numFmtId="0" fontId="57" fillId="0" borderId="15" xfId="0" applyFont="1" applyFill="1" applyBorder="1" applyAlignment="1" applyProtection="1">
      <alignment horizontal="center" vertical="center" wrapText="1"/>
      <protection/>
    </xf>
    <xf numFmtId="0" fontId="57" fillId="0" borderId="16" xfId="0" applyFont="1" applyFill="1" applyBorder="1" applyAlignment="1" applyProtection="1">
      <alignment horizontal="center" vertical="center" wrapText="1"/>
      <protection/>
    </xf>
    <xf numFmtId="0" fontId="57" fillId="0" borderId="17" xfId="0" applyFont="1" applyFill="1" applyBorder="1" applyAlignment="1" applyProtection="1">
      <alignment horizontal="center" vertical="center" wrapText="1"/>
      <protection/>
    </xf>
    <xf numFmtId="0" fontId="57" fillId="0" borderId="18" xfId="0" applyFont="1" applyFill="1" applyBorder="1" applyAlignment="1" applyProtection="1">
      <alignment horizontal="center" vertical="center" wrapText="1"/>
      <protection/>
    </xf>
    <xf numFmtId="0" fontId="57" fillId="0" borderId="19" xfId="0" applyFont="1" applyFill="1" applyBorder="1" applyAlignment="1" applyProtection="1">
      <alignment horizontal="center" vertical="center" wrapText="1"/>
      <protection/>
    </xf>
    <xf numFmtId="0" fontId="57" fillId="0" borderId="20" xfId="0" applyFont="1" applyFill="1" applyBorder="1" applyAlignment="1" applyProtection="1">
      <alignment horizontal="center" vertical="center" wrapText="1"/>
      <protection/>
    </xf>
    <xf numFmtId="0" fontId="57" fillId="0" borderId="10" xfId="0" applyFont="1" applyFill="1" applyBorder="1" applyAlignment="1" applyProtection="1">
      <alignment horizontal="center" vertical="center" wrapText="1"/>
      <protection/>
    </xf>
    <xf numFmtId="49" fontId="13" fillId="0" borderId="11" xfId="58" applyNumberFormat="1" applyFont="1" applyFill="1" applyBorder="1" applyAlignment="1" applyProtection="1">
      <alignment horizontal="center" vertical="center" wrapText="1"/>
      <protection locked="0"/>
    </xf>
    <xf numFmtId="49" fontId="13" fillId="0" borderId="14" xfId="58" applyNumberFormat="1" applyFont="1" applyFill="1" applyBorder="1" applyAlignment="1" applyProtection="1">
      <alignment horizontal="center" vertical="center" wrapText="1"/>
      <protection locked="0"/>
    </xf>
    <xf numFmtId="49" fontId="13" fillId="0" borderId="12" xfId="58" applyNumberFormat="1" applyFont="1" applyFill="1" applyBorder="1" applyAlignment="1" applyProtection="1">
      <alignment horizontal="center" vertical="center" wrapText="1"/>
      <protection locked="0"/>
    </xf>
    <xf numFmtId="0" fontId="57" fillId="0" borderId="11" xfId="0" applyFont="1" applyFill="1" applyBorder="1" applyAlignment="1" applyProtection="1">
      <alignment horizontal="center" vertical="center" wrapText="1"/>
      <protection/>
    </xf>
    <xf numFmtId="0" fontId="57" fillId="0" borderId="12" xfId="0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4" xfId="53"/>
    <cellStyle name="Обычный_Forma_1" xfId="54"/>
    <cellStyle name="Обычный_Forma_5 2" xfId="55"/>
    <cellStyle name="Обычный_Forma_5_Книга2" xfId="56"/>
    <cellStyle name="Обычный_JKH.OPEN.INFO.PRICE.VO_v4.0(10.02.11)" xfId="57"/>
    <cellStyle name="Обычный_ЖКУ_проект3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25">
    <dxf>
      <font>
        <b val="0"/>
        <i val="0"/>
        <color indexed="9"/>
      </font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ont>
        <b val="0"/>
        <i val="0"/>
        <color indexed="9"/>
      </font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ont>
        <b val="0"/>
        <i val="0"/>
        <color indexed="9"/>
      </font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ont>
        <b val="0"/>
        <i val="0"/>
        <color indexed="9"/>
      </font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ont>
        <b val="0"/>
        <i val="0"/>
        <color indexed="9"/>
      </font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ont>
        <b val="0"/>
        <i val="0"/>
        <color indexed="9"/>
      </font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ont>
        <b val="0"/>
        <i val="0"/>
        <color indexed="9"/>
      </font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ont>
        <b val="0"/>
        <i val="0"/>
        <color indexed="9"/>
      </font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ont>
        <b val="0"/>
        <i val="0"/>
        <color indexed="9"/>
      </font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ont>
        <b val="0"/>
        <i val="0"/>
        <color indexed="9"/>
      </font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ont>
        <b val="0"/>
        <i val="0"/>
        <color indexed="9"/>
      </font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ont>
        <b val="0"/>
        <i val="0"/>
        <color indexed="9"/>
      </font>
      <fill>
        <patternFill patternType="none">
          <bgColor indexed="65"/>
        </patternFill>
      </fill>
    </dxf>
    <dxf>
      <fill>
        <patternFill>
          <bgColor indexed="41"/>
        </patternFill>
      </fill>
    </dxf>
    <dxf>
      <font>
        <b val="0"/>
        <i val="0"/>
        <color rgb="FFFFFFFF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66675</xdr:colOff>
      <xdr:row>13</xdr:row>
      <xdr:rowOff>0</xdr:rowOff>
    </xdr:from>
    <xdr:ext cx="190500" cy="247650"/>
    <xdr:grpSp>
      <xdr:nvGrpSpPr>
        <xdr:cNvPr id="1" name="shCalendar" hidden="1"/>
        <xdr:cNvGrpSpPr>
          <a:grpSpLocks/>
        </xdr:cNvGrpSpPr>
      </xdr:nvGrpSpPr>
      <xdr:grpSpPr>
        <a:xfrm>
          <a:off x="9001125" y="3448050"/>
          <a:ext cx="190500" cy="24765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13</xdr:row>
      <xdr:rowOff>0</xdr:rowOff>
    </xdr:from>
    <xdr:ext cx="190500" cy="190500"/>
    <xdr:grpSp>
      <xdr:nvGrpSpPr>
        <xdr:cNvPr id="4" name="shCalendar" hidden="1"/>
        <xdr:cNvGrpSpPr>
          <a:grpSpLocks/>
        </xdr:cNvGrpSpPr>
      </xdr:nvGrpSpPr>
      <xdr:grpSpPr>
        <a:xfrm>
          <a:off x="3867150" y="34480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66675</xdr:colOff>
      <xdr:row>14</xdr:row>
      <xdr:rowOff>0</xdr:rowOff>
    </xdr:from>
    <xdr:ext cx="190500" cy="247650"/>
    <xdr:grpSp>
      <xdr:nvGrpSpPr>
        <xdr:cNvPr id="1" name="shCalendar" hidden="1"/>
        <xdr:cNvGrpSpPr>
          <a:grpSpLocks/>
        </xdr:cNvGrpSpPr>
      </xdr:nvGrpSpPr>
      <xdr:grpSpPr>
        <a:xfrm>
          <a:off x="9001125" y="4086225"/>
          <a:ext cx="190500" cy="24765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14</xdr:row>
      <xdr:rowOff>0</xdr:rowOff>
    </xdr:from>
    <xdr:ext cx="190500" cy="190500"/>
    <xdr:grpSp>
      <xdr:nvGrpSpPr>
        <xdr:cNvPr id="4" name="shCalendar" hidden="1"/>
        <xdr:cNvGrpSpPr>
          <a:grpSpLocks/>
        </xdr:cNvGrpSpPr>
      </xdr:nvGrpSpPr>
      <xdr:grpSpPr>
        <a:xfrm>
          <a:off x="3867150" y="40862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66675</xdr:colOff>
      <xdr:row>10</xdr:row>
      <xdr:rowOff>0</xdr:rowOff>
    </xdr:from>
    <xdr:ext cx="190500" cy="247650"/>
    <xdr:grpSp>
      <xdr:nvGrpSpPr>
        <xdr:cNvPr id="1" name="shCalendar" hidden="1"/>
        <xdr:cNvGrpSpPr>
          <a:grpSpLocks/>
        </xdr:cNvGrpSpPr>
      </xdr:nvGrpSpPr>
      <xdr:grpSpPr>
        <a:xfrm>
          <a:off x="8686800" y="3171825"/>
          <a:ext cx="190500" cy="24765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10</xdr:row>
      <xdr:rowOff>0</xdr:rowOff>
    </xdr:from>
    <xdr:ext cx="190500" cy="190500"/>
    <xdr:grpSp>
      <xdr:nvGrpSpPr>
        <xdr:cNvPr id="4" name="shCalendar" hidden="1"/>
        <xdr:cNvGrpSpPr>
          <a:grpSpLocks/>
        </xdr:cNvGrpSpPr>
      </xdr:nvGrpSpPr>
      <xdr:grpSpPr>
        <a:xfrm>
          <a:off x="3552825" y="31718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66675</xdr:colOff>
      <xdr:row>11</xdr:row>
      <xdr:rowOff>0</xdr:rowOff>
    </xdr:from>
    <xdr:ext cx="190500" cy="247650"/>
    <xdr:grpSp>
      <xdr:nvGrpSpPr>
        <xdr:cNvPr id="1" name="shCalendar" hidden="1"/>
        <xdr:cNvGrpSpPr>
          <a:grpSpLocks/>
        </xdr:cNvGrpSpPr>
      </xdr:nvGrpSpPr>
      <xdr:grpSpPr>
        <a:xfrm>
          <a:off x="8372475" y="3228975"/>
          <a:ext cx="190500" cy="24765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4" name="shCalendar" hidden="1"/>
        <xdr:cNvGrpSpPr>
          <a:grpSpLocks/>
        </xdr:cNvGrpSpPr>
      </xdr:nvGrpSpPr>
      <xdr:grpSpPr>
        <a:xfrm>
          <a:off x="3238500" y="32289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66675</xdr:colOff>
      <xdr:row>11</xdr:row>
      <xdr:rowOff>0</xdr:rowOff>
    </xdr:from>
    <xdr:ext cx="190500" cy="247650"/>
    <xdr:grpSp>
      <xdr:nvGrpSpPr>
        <xdr:cNvPr id="1" name="shCalendar" hidden="1"/>
        <xdr:cNvGrpSpPr>
          <a:grpSpLocks/>
        </xdr:cNvGrpSpPr>
      </xdr:nvGrpSpPr>
      <xdr:grpSpPr>
        <a:xfrm>
          <a:off x="9001125" y="3248025"/>
          <a:ext cx="190500" cy="24765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4" name="shCalendar" hidden="1"/>
        <xdr:cNvGrpSpPr>
          <a:grpSpLocks/>
        </xdr:cNvGrpSpPr>
      </xdr:nvGrpSpPr>
      <xdr:grpSpPr>
        <a:xfrm>
          <a:off x="3867150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66675</xdr:colOff>
      <xdr:row>12</xdr:row>
      <xdr:rowOff>0</xdr:rowOff>
    </xdr:from>
    <xdr:ext cx="190500" cy="247650"/>
    <xdr:grpSp>
      <xdr:nvGrpSpPr>
        <xdr:cNvPr id="1" name="shCalendar" hidden="1"/>
        <xdr:cNvGrpSpPr>
          <a:grpSpLocks/>
        </xdr:cNvGrpSpPr>
      </xdr:nvGrpSpPr>
      <xdr:grpSpPr>
        <a:xfrm>
          <a:off x="9001125" y="3219450"/>
          <a:ext cx="190500" cy="24765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12</xdr:row>
      <xdr:rowOff>0</xdr:rowOff>
    </xdr:from>
    <xdr:ext cx="190500" cy="190500"/>
    <xdr:grpSp>
      <xdr:nvGrpSpPr>
        <xdr:cNvPr id="4" name="shCalendar" hidden="1"/>
        <xdr:cNvGrpSpPr>
          <a:grpSpLocks/>
        </xdr:cNvGrpSpPr>
      </xdr:nvGrpSpPr>
      <xdr:grpSpPr>
        <a:xfrm>
          <a:off x="3867150" y="32194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66675</xdr:colOff>
      <xdr:row>11</xdr:row>
      <xdr:rowOff>0</xdr:rowOff>
    </xdr:from>
    <xdr:ext cx="190500" cy="247650"/>
    <xdr:grpSp>
      <xdr:nvGrpSpPr>
        <xdr:cNvPr id="1" name="shCalendar" hidden="1"/>
        <xdr:cNvGrpSpPr>
          <a:grpSpLocks/>
        </xdr:cNvGrpSpPr>
      </xdr:nvGrpSpPr>
      <xdr:grpSpPr>
        <a:xfrm>
          <a:off x="9001125" y="3086100"/>
          <a:ext cx="190500" cy="24765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11</xdr:row>
      <xdr:rowOff>0</xdr:rowOff>
    </xdr:from>
    <xdr:ext cx="190500" cy="190500"/>
    <xdr:grpSp>
      <xdr:nvGrpSpPr>
        <xdr:cNvPr id="4" name="shCalendar" hidden="1"/>
        <xdr:cNvGrpSpPr>
          <a:grpSpLocks/>
        </xdr:cNvGrpSpPr>
      </xdr:nvGrpSpPr>
      <xdr:grpSpPr>
        <a:xfrm>
          <a:off x="3867150" y="30861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66675</xdr:colOff>
      <xdr:row>12</xdr:row>
      <xdr:rowOff>0</xdr:rowOff>
    </xdr:from>
    <xdr:ext cx="190500" cy="247650"/>
    <xdr:grpSp>
      <xdr:nvGrpSpPr>
        <xdr:cNvPr id="1" name="shCalendar" hidden="1"/>
        <xdr:cNvGrpSpPr>
          <a:grpSpLocks/>
        </xdr:cNvGrpSpPr>
      </xdr:nvGrpSpPr>
      <xdr:grpSpPr>
        <a:xfrm>
          <a:off x="9001125" y="3219450"/>
          <a:ext cx="190500" cy="24765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12</xdr:row>
      <xdr:rowOff>0</xdr:rowOff>
    </xdr:from>
    <xdr:ext cx="190500" cy="190500"/>
    <xdr:grpSp>
      <xdr:nvGrpSpPr>
        <xdr:cNvPr id="4" name="shCalendar" hidden="1"/>
        <xdr:cNvGrpSpPr>
          <a:grpSpLocks/>
        </xdr:cNvGrpSpPr>
      </xdr:nvGrpSpPr>
      <xdr:grpSpPr>
        <a:xfrm>
          <a:off x="3867150" y="32194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66675</xdr:colOff>
      <xdr:row>12</xdr:row>
      <xdr:rowOff>0</xdr:rowOff>
    </xdr:from>
    <xdr:ext cx="190500" cy="247650"/>
    <xdr:grpSp>
      <xdr:nvGrpSpPr>
        <xdr:cNvPr id="1" name="shCalendar" hidden="1"/>
        <xdr:cNvGrpSpPr>
          <a:grpSpLocks/>
        </xdr:cNvGrpSpPr>
      </xdr:nvGrpSpPr>
      <xdr:grpSpPr>
        <a:xfrm>
          <a:off x="9001125" y="3219450"/>
          <a:ext cx="190500" cy="24765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12</xdr:row>
      <xdr:rowOff>0</xdr:rowOff>
    </xdr:from>
    <xdr:ext cx="190500" cy="190500"/>
    <xdr:grpSp>
      <xdr:nvGrpSpPr>
        <xdr:cNvPr id="4" name="shCalendar" hidden="1"/>
        <xdr:cNvGrpSpPr>
          <a:grpSpLocks/>
        </xdr:cNvGrpSpPr>
      </xdr:nvGrpSpPr>
      <xdr:grpSpPr>
        <a:xfrm>
          <a:off x="3867150" y="32194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66675</xdr:colOff>
      <xdr:row>12</xdr:row>
      <xdr:rowOff>0</xdr:rowOff>
    </xdr:from>
    <xdr:ext cx="190500" cy="247650"/>
    <xdr:grpSp>
      <xdr:nvGrpSpPr>
        <xdr:cNvPr id="1" name="shCalendar" hidden="1"/>
        <xdr:cNvGrpSpPr>
          <a:grpSpLocks/>
        </xdr:cNvGrpSpPr>
      </xdr:nvGrpSpPr>
      <xdr:grpSpPr>
        <a:xfrm>
          <a:off x="9001125" y="3295650"/>
          <a:ext cx="190500" cy="24765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12</xdr:row>
      <xdr:rowOff>0</xdr:rowOff>
    </xdr:from>
    <xdr:ext cx="190500" cy="190500"/>
    <xdr:grpSp>
      <xdr:nvGrpSpPr>
        <xdr:cNvPr id="4" name="shCalendar" hidden="1"/>
        <xdr:cNvGrpSpPr>
          <a:grpSpLocks/>
        </xdr:cNvGrpSpPr>
      </xdr:nvGrpSpPr>
      <xdr:grpSpPr>
        <a:xfrm>
          <a:off x="3867150" y="32956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66675</xdr:colOff>
      <xdr:row>12</xdr:row>
      <xdr:rowOff>0</xdr:rowOff>
    </xdr:from>
    <xdr:ext cx="190500" cy="247650"/>
    <xdr:grpSp>
      <xdr:nvGrpSpPr>
        <xdr:cNvPr id="1" name="shCalendar" hidden="1"/>
        <xdr:cNvGrpSpPr>
          <a:grpSpLocks/>
        </xdr:cNvGrpSpPr>
      </xdr:nvGrpSpPr>
      <xdr:grpSpPr>
        <a:xfrm>
          <a:off x="9001125" y="3381375"/>
          <a:ext cx="190500" cy="24765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12</xdr:row>
      <xdr:rowOff>0</xdr:rowOff>
    </xdr:from>
    <xdr:ext cx="190500" cy="190500"/>
    <xdr:grpSp>
      <xdr:nvGrpSpPr>
        <xdr:cNvPr id="4" name="shCalendar" hidden="1"/>
        <xdr:cNvGrpSpPr>
          <a:grpSpLocks/>
        </xdr:cNvGrpSpPr>
      </xdr:nvGrpSpPr>
      <xdr:grpSpPr>
        <a:xfrm>
          <a:off x="3867150" y="33813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66675</xdr:colOff>
      <xdr:row>12</xdr:row>
      <xdr:rowOff>0</xdr:rowOff>
    </xdr:from>
    <xdr:ext cx="190500" cy="247650"/>
    <xdr:grpSp>
      <xdr:nvGrpSpPr>
        <xdr:cNvPr id="1" name="shCalendar" hidden="1"/>
        <xdr:cNvGrpSpPr>
          <a:grpSpLocks/>
        </xdr:cNvGrpSpPr>
      </xdr:nvGrpSpPr>
      <xdr:grpSpPr>
        <a:xfrm>
          <a:off x="9001125" y="3381375"/>
          <a:ext cx="190500" cy="24765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38100</xdr:colOff>
      <xdr:row>12</xdr:row>
      <xdr:rowOff>0</xdr:rowOff>
    </xdr:from>
    <xdr:ext cx="190500" cy="190500"/>
    <xdr:grpSp>
      <xdr:nvGrpSpPr>
        <xdr:cNvPr id="4" name="shCalendar" hidden="1"/>
        <xdr:cNvGrpSpPr>
          <a:grpSpLocks/>
        </xdr:cNvGrpSpPr>
      </xdr:nvGrpSpPr>
      <xdr:grpSpPr>
        <a:xfrm>
          <a:off x="3867150" y="33813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TO_KOLODIN\in\&#1044;&#1083;&#1103;%20&#1044;&#1091;&#1073;&#1080;&#1085;&#1080;&#1085;&#1086;&#1081;\&#1056;&#1072;&#1089;&#1082;&#1088;&#1099;&#1090;&#1080;&#1077;%20&#1080;&#1085;&#1092;&#1086;&#1088;&#1084;&#1072;&#1094;&#1080;&#1080;\2013\EE.OPEN.INFO.MONTH.NET-&#1044;&#1077;&#1082;&#1072;&#1073;&#1088;&#1100;2013(v1.1.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TO_KOLODIN\in\&#1044;&#1083;&#1103;%20&#1044;&#1091;&#1073;&#1080;&#1085;&#1080;&#1085;&#1086;&#1081;\&#1056;&#1072;&#1089;&#1082;&#1088;&#1099;&#1090;&#1080;&#1077;%20&#1080;&#1085;&#1092;&#1086;&#1088;&#1084;&#1072;&#1094;&#1080;&#1080;\2014\EE.OPEN.INFO.MONTH.&#1071;&#1085;&#1074;&#1072;&#1088;&#1100;2014(v1.1.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ubinina\Desktop\D\&#1045;&#1048;&#1040;&#1057;\&#1096;&#1072;&#1073;&#1083;&#1086;&#1085;&#1099;%20&#1086;&#1090;&#1087;&#1088;&#1072;&#1074;&#1083;&#1077;&#1085;&#1085;&#1099;&#1077;\EE.OPEN.INFO.MONTH.NET.&#1086;&#1082;&#1090;&#1103;&#1073;&#1088;&#1100;%202014(v1.1.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CommonProv"/>
      <sheetName val="Инструкция"/>
      <sheetName val="Лог обновления"/>
      <sheetName val="Выбор субъекта РФ"/>
      <sheetName val="Титульный"/>
      <sheetName val="Договоры"/>
      <sheetName val="Доступ"/>
      <sheetName val="Ремонт"/>
      <sheetName val="Ссылки на публикации"/>
      <sheetName val="Комментарии"/>
      <sheetName val="Проверка"/>
      <sheetName val="GsAmZgTaN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FZlYfS9My8lYfS9n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UpdTemplMain"/>
      <sheetName val="modRegionSelectSub"/>
      <sheetName val="modfrmCheckUpdates"/>
      <sheetName val="modProvGeneralProc"/>
      <sheetName val="modThisWorkbook"/>
      <sheetName val="CheckCopy"/>
      <sheetName val="modServiceModule"/>
    </sheetNames>
    <sheetDataSet>
      <sheetData sheetId="4">
        <row r="14">
          <cell r="F14">
            <v>2013</v>
          </cell>
        </row>
        <row r="15">
          <cell r="F15" t="str">
            <v>декабрь</v>
          </cell>
        </row>
        <row r="21">
          <cell r="F21" t="str">
            <v>ЗАО "Нерюнгринские РЭС"</v>
          </cell>
        </row>
        <row r="32">
          <cell r="F32" t="str">
            <v>отстутствуют</v>
          </cell>
        </row>
      </sheetData>
      <sheetData sheetId="5">
        <row r="18">
          <cell r="E18" t="str">
            <v>1</v>
          </cell>
          <cell r="F18" t="str">
            <v>Всего</v>
          </cell>
          <cell r="J18">
            <v>0</v>
          </cell>
          <cell r="K18">
            <v>0</v>
          </cell>
          <cell r="L18">
            <v>0</v>
          </cell>
          <cell r="N18">
            <v>0</v>
          </cell>
        </row>
        <row r="19">
          <cell r="E19" t="str">
            <v>1.1</v>
          </cell>
          <cell r="N19">
            <v>0</v>
          </cell>
        </row>
        <row r="20">
          <cell r="F20" t="str">
            <v>Добавить наименование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CommonProv"/>
      <sheetName val="Инструкция"/>
      <sheetName val="Лог обновления"/>
      <sheetName val="Выбор субъекта РФ"/>
      <sheetName val="Титульный"/>
      <sheetName val="Договоры"/>
      <sheetName val="Доступ"/>
      <sheetName val="Ремонт"/>
      <sheetName val="Ссылки на публикации"/>
      <sheetName val="Комментарии"/>
      <sheetName val="Проверка"/>
      <sheetName val="JdQ5Kw4jW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LAr8lYfSeR7LxFr8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UpdTemplMain"/>
      <sheetName val="modRegionSelectSub"/>
      <sheetName val="modfrmCheckUpdates"/>
      <sheetName val="modProvGeneralProc"/>
      <sheetName val="modThisWorkbook"/>
      <sheetName val="CheckCopy"/>
      <sheetName val="modServiceModule"/>
    </sheetNames>
    <definedNames>
      <definedName name="modfrmDateChoose.CalendarShow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CommonProv"/>
      <sheetName val="Инструкция"/>
      <sheetName val="Лог обновления"/>
      <sheetName val="Выбор субъекта РФ"/>
      <sheetName val="Титульный"/>
      <sheetName val="Договоры"/>
      <sheetName val="Доступ"/>
      <sheetName val="Ремонт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UpdTemplMain"/>
      <sheetName val="modRegionSelectSub"/>
      <sheetName val="modfrmCheckUpdates"/>
      <sheetName val="modProvGeneralProc"/>
      <sheetName val="modThisWorkbook"/>
    </sheetNames>
    <definedNames>
      <definedName name="modfrmDateChoose.CalendarShow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3"/>
  <sheetViews>
    <sheetView zoomScalePageLayoutView="0" workbookViewId="0" topLeftCell="A1">
      <selection activeCell="R10" sqref="R10"/>
    </sheetView>
  </sheetViews>
  <sheetFormatPr defaultColWidth="9.140625" defaultRowHeight="15"/>
  <cols>
    <col min="1" max="1" width="9.140625" style="22" customWidth="1"/>
    <col min="2" max="2" width="45.7109375" style="22" customWidth="1"/>
    <col min="3" max="6" width="6.28125" style="22" customWidth="1"/>
    <col min="7" max="7" width="8.00390625" style="22" customWidth="1"/>
    <col min="8" max="8" width="10.8515625" style="22" customWidth="1"/>
    <col min="9" max="9" width="6.8515625" style="22" customWidth="1"/>
    <col min="10" max="11" width="6.7109375" style="22" customWidth="1"/>
    <col min="12" max="16384" width="9.140625" style="22" customWidth="1"/>
  </cols>
  <sheetData>
    <row r="1" spans="1:14" s="1" customFormat="1" ht="42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1" customFormat="1" ht="15.7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s="1" customFormat="1" ht="15.75" customHeight="1">
      <c r="A3" s="51" t="s">
        <v>46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4" s="3" customFormat="1" ht="15">
      <c r="A4" s="2"/>
      <c r="B4" s="2"/>
      <c r="C4" s="2"/>
      <c r="D4" s="2"/>
    </row>
    <row r="5" spans="1:249" s="8" customFormat="1" ht="157.5" customHeight="1">
      <c r="A5" s="4" t="s">
        <v>2</v>
      </c>
      <c r="B5" s="4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47" t="s">
        <v>42</v>
      </c>
      <c r="K5" s="48"/>
      <c r="L5" s="48"/>
      <c r="M5" s="49"/>
      <c r="N5" s="5" t="s">
        <v>47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</row>
    <row r="6" spans="1:249" s="12" customFormat="1" ht="15" customHeight="1">
      <c r="A6" s="9" t="s">
        <v>11</v>
      </c>
      <c r="B6" s="9" t="s">
        <v>12</v>
      </c>
      <c r="C6" s="9" t="s">
        <v>13</v>
      </c>
      <c r="D6" s="9" t="s">
        <v>14</v>
      </c>
      <c r="E6" s="9" t="s">
        <v>15</v>
      </c>
      <c r="F6" s="9" t="s">
        <v>16</v>
      </c>
      <c r="G6" s="9" t="str">
        <f>IF(F6="","5","7")</f>
        <v>7</v>
      </c>
      <c r="H6" s="9">
        <f>G6+1</f>
        <v>8</v>
      </c>
      <c r="I6" s="9" t="s">
        <v>38</v>
      </c>
      <c r="J6" s="9" t="s">
        <v>17</v>
      </c>
      <c r="K6" s="9" t="s">
        <v>18</v>
      </c>
      <c r="L6" s="9" t="s">
        <v>48</v>
      </c>
      <c r="M6" s="9" t="s">
        <v>49</v>
      </c>
      <c r="N6" s="9" t="s">
        <v>43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</row>
    <row r="7" spans="1:249" s="20" customFormat="1" ht="19.5" customHeight="1">
      <c r="A7" s="13" t="s">
        <v>11</v>
      </c>
      <c r="B7" s="14" t="s">
        <v>19</v>
      </c>
      <c r="C7" s="15"/>
      <c r="D7" s="16"/>
      <c r="E7" s="17"/>
      <c r="F7" s="17"/>
      <c r="G7" s="17"/>
      <c r="H7" s="17">
        <v>2000</v>
      </c>
      <c r="I7" s="17">
        <v>0</v>
      </c>
      <c r="J7" s="17">
        <v>0</v>
      </c>
      <c r="K7" s="17">
        <v>0</v>
      </c>
      <c r="L7" s="17">
        <v>1000</v>
      </c>
      <c r="M7" s="17">
        <f aca="true" t="shared" si="0" ref="M7:M13">H7-1000</f>
        <v>1000</v>
      </c>
      <c r="N7" s="17" t="str">
        <f>IF(H7&gt;0,"есть","нет")</f>
        <v>есть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</row>
    <row r="8" spans="1:249" s="20" customFormat="1" ht="19.5" customHeight="1">
      <c r="A8" s="13" t="s">
        <v>12</v>
      </c>
      <c r="B8" s="14" t="s">
        <v>20</v>
      </c>
      <c r="C8" s="21">
        <v>3</v>
      </c>
      <c r="D8" s="17">
        <v>85</v>
      </c>
      <c r="E8" s="17"/>
      <c r="F8" s="17"/>
      <c r="G8" s="17"/>
      <c r="H8" s="17">
        <f>H7-D8</f>
        <v>1915</v>
      </c>
      <c r="I8" s="17">
        <v>0</v>
      </c>
      <c r="J8" s="17">
        <v>0</v>
      </c>
      <c r="K8" s="17">
        <v>0</v>
      </c>
      <c r="L8" s="17">
        <v>0</v>
      </c>
      <c r="M8" s="17">
        <f t="shared" si="0"/>
        <v>915</v>
      </c>
      <c r="N8" s="17" t="str">
        <f aca="true" t="shared" si="1" ref="N8:N13">IF(H8&gt;0,"есть","нет")</f>
        <v>есть</v>
      </c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</row>
    <row r="9" spans="1:249" s="20" customFormat="1" ht="19.5" customHeight="1">
      <c r="A9" s="13" t="s">
        <v>13</v>
      </c>
      <c r="B9" s="14" t="s">
        <v>21</v>
      </c>
      <c r="C9" s="21">
        <v>3</v>
      </c>
      <c r="D9" s="17"/>
      <c r="E9" s="17">
        <v>85</v>
      </c>
      <c r="F9" s="17"/>
      <c r="G9" s="17"/>
      <c r="H9" s="17">
        <f>H7-E9</f>
        <v>1915</v>
      </c>
      <c r="I9" s="17">
        <v>0</v>
      </c>
      <c r="J9" s="17">
        <v>0</v>
      </c>
      <c r="K9" s="17">
        <v>0</v>
      </c>
      <c r="L9" s="17">
        <v>0</v>
      </c>
      <c r="M9" s="17">
        <f t="shared" si="0"/>
        <v>915</v>
      </c>
      <c r="N9" s="17" t="str">
        <f t="shared" si="1"/>
        <v>есть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</row>
    <row r="10" spans="1:249" s="20" customFormat="1" ht="19.5" customHeight="1">
      <c r="A10" s="13" t="s">
        <v>14</v>
      </c>
      <c r="B10" s="14" t="s">
        <v>22</v>
      </c>
      <c r="C10" s="21">
        <v>0</v>
      </c>
      <c r="D10" s="17"/>
      <c r="E10" s="17"/>
      <c r="F10" s="17"/>
      <c r="G10" s="17"/>
      <c r="H10" s="17">
        <f>H7-D8+D10</f>
        <v>1915</v>
      </c>
      <c r="I10" s="17">
        <v>0</v>
      </c>
      <c r="J10" s="17">
        <v>0</v>
      </c>
      <c r="K10" s="17">
        <v>0</v>
      </c>
      <c r="L10" s="17">
        <v>0</v>
      </c>
      <c r="M10" s="17">
        <f t="shared" si="0"/>
        <v>915</v>
      </c>
      <c r="N10" s="17" t="str">
        <f t="shared" si="1"/>
        <v>есть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</row>
    <row r="11" spans="1:249" s="20" customFormat="1" ht="19.5" customHeight="1">
      <c r="A11" s="13" t="s">
        <v>15</v>
      </c>
      <c r="B11" s="14" t="s">
        <v>23</v>
      </c>
      <c r="C11" s="21">
        <v>3</v>
      </c>
      <c r="D11" s="17">
        <v>85</v>
      </c>
      <c r="E11" s="17"/>
      <c r="F11" s="17"/>
      <c r="G11" s="17"/>
      <c r="H11" s="17">
        <f>H7-D11</f>
        <v>1915</v>
      </c>
      <c r="I11" s="17">
        <v>0</v>
      </c>
      <c r="J11" s="17">
        <v>0</v>
      </c>
      <c r="K11" s="17">
        <v>0</v>
      </c>
      <c r="L11" s="17">
        <v>0</v>
      </c>
      <c r="M11" s="17">
        <f t="shared" si="0"/>
        <v>915</v>
      </c>
      <c r="N11" s="17" t="str">
        <f t="shared" si="1"/>
        <v>есть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</row>
    <row r="12" spans="1:249" s="20" customFormat="1" ht="19.5" customHeight="1">
      <c r="A12" s="13" t="s">
        <v>16</v>
      </c>
      <c r="B12" s="14" t="s">
        <v>24</v>
      </c>
      <c r="C12" s="21">
        <v>0</v>
      </c>
      <c r="D12" s="17"/>
      <c r="E12" s="17"/>
      <c r="F12" s="17"/>
      <c r="G12" s="17"/>
      <c r="H12" s="17">
        <f>H7-F12-G12</f>
        <v>2000</v>
      </c>
      <c r="I12" s="17">
        <v>0</v>
      </c>
      <c r="J12" s="17">
        <v>0</v>
      </c>
      <c r="K12" s="17">
        <v>0</v>
      </c>
      <c r="L12" s="17">
        <v>0</v>
      </c>
      <c r="M12" s="17">
        <f t="shared" si="0"/>
        <v>1000</v>
      </c>
      <c r="N12" s="17" t="str">
        <f t="shared" si="1"/>
        <v>есть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</row>
    <row r="13" spans="1:249" s="20" customFormat="1" ht="19.5" customHeight="1">
      <c r="A13" s="13" t="s">
        <v>25</v>
      </c>
      <c r="B13" s="14" t="s">
        <v>26</v>
      </c>
      <c r="C13" s="21">
        <v>0</v>
      </c>
      <c r="D13" s="17"/>
      <c r="E13" s="17"/>
      <c r="F13" s="17"/>
      <c r="G13" s="17"/>
      <c r="H13" s="17">
        <f>H7-D13</f>
        <v>2000</v>
      </c>
      <c r="I13" s="17">
        <v>0</v>
      </c>
      <c r="J13" s="17">
        <v>0</v>
      </c>
      <c r="K13" s="17">
        <v>0</v>
      </c>
      <c r="L13" s="17">
        <v>0</v>
      </c>
      <c r="M13" s="17">
        <f t="shared" si="0"/>
        <v>1000</v>
      </c>
      <c r="N13" s="17" t="str">
        <f t="shared" si="1"/>
        <v>есть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</row>
  </sheetData>
  <sheetProtection/>
  <mergeCells count="4">
    <mergeCell ref="J5:M5"/>
    <mergeCell ref="A1:N1"/>
    <mergeCell ref="A2:N2"/>
    <mergeCell ref="A3:N3"/>
  </mergeCells>
  <conditionalFormatting sqref="D7">
    <cfRule type="expression" priority="1" dxfId="1" stopIfTrue="1">
      <formula>'январь 16'!#REF!&gt;0</formula>
    </cfRule>
    <cfRule type="expression" priority="2" dxfId="24" stopIfTrue="1">
      <formula>'январь 16'!#REF!=0</formula>
    </cfRule>
  </conditionalFormatting>
  <dataValidations count="2">
    <dataValidation type="decimal" allowBlank="1" showErrorMessage="1" errorTitle="Ошибка" error="Допускается ввод только неотрицательных чисел!" sqref="D7:D8 F12:G12 D13 D10:D11 D9:E9 I7:M13 H7">
      <formula1>0</formula1>
      <formula2>9.99999999999999E+23</formula2>
    </dataValidation>
    <dataValidation type="whole" allowBlank="1" showInputMessage="1" showErrorMessage="1" errorTitle="Внимание" error="Допускается ввод только целых не отрицательных чисел!" sqref="F7:G11 C7:C13 E7:E8 E10:E13 F13:G13 D12 H8:H13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L14"/>
  <sheetViews>
    <sheetView zoomScale="120" zoomScaleNormal="120" zoomScalePageLayoutView="0" workbookViewId="0" topLeftCell="A1">
      <selection activeCell="G18" sqref="G18"/>
    </sheetView>
  </sheetViews>
  <sheetFormatPr defaultColWidth="9.140625" defaultRowHeight="15"/>
  <cols>
    <col min="1" max="1" width="9.140625" style="39" customWidth="1"/>
    <col min="2" max="2" width="22.7109375" style="39" customWidth="1"/>
    <col min="3" max="3" width="13.8515625" style="39" customWidth="1"/>
    <col min="4" max="4" width="11.7109375" style="39" customWidth="1"/>
    <col min="5" max="5" width="15.28125" style="39" customWidth="1"/>
    <col min="6" max="6" width="13.8515625" style="39" customWidth="1"/>
    <col min="7" max="7" width="13.140625" style="39" customWidth="1"/>
    <col min="8" max="9" width="17.140625" style="39" customWidth="1"/>
    <col min="10" max="10" width="15.28125" style="39" customWidth="1"/>
    <col min="11" max="16384" width="9.140625" style="39" customWidth="1"/>
  </cols>
  <sheetData>
    <row r="3" spans="1:10" s="23" customFormat="1" ht="19.5" customHeight="1">
      <c r="A3" s="51" t="s">
        <v>27</v>
      </c>
      <c r="B3" s="51"/>
      <c r="C3" s="51"/>
      <c r="D3" s="51"/>
      <c r="E3" s="51"/>
      <c r="F3" s="51"/>
      <c r="G3" s="51"/>
      <c r="H3" s="51"/>
      <c r="I3" s="51"/>
      <c r="J3" s="51"/>
    </row>
    <row r="4" spans="1:11" s="1" customFormat="1" ht="15.75" customHeight="1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s="1" customFormat="1" ht="15.75" customHeight="1">
      <c r="A5" s="51" t="s">
        <v>73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2" s="23" customFormat="1" ht="15">
      <c r="A6" s="24"/>
      <c r="B6" s="24"/>
    </row>
    <row r="7" spans="1:3" s="23" customFormat="1" ht="15" hidden="1">
      <c r="A7" s="24"/>
      <c r="B7" s="24"/>
      <c r="C7" s="24"/>
    </row>
    <row r="8" spans="1:12" s="26" customFormat="1" ht="79.5" customHeight="1">
      <c r="A8" s="25" t="s">
        <v>2</v>
      </c>
      <c r="B8" s="25" t="s">
        <v>28</v>
      </c>
      <c r="C8" s="25" t="s">
        <v>29</v>
      </c>
      <c r="D8" s="25" t="s">
        <v>30</v>
      </c>
      <c r="E8" s="25" t="s">
        <v>31</v>
      </c>
      <c r="F8" s="25" t="s">
        <v>32</v>
      </c>
      <c r="G8" s="25" t="s">
        <v>33</v>
      </c>
      <c r="H8" s="25" t="s">
        <v>34</v>
      </c>
      <c r="I8" s="25" t="s">
        <v>35</v>
      </c>
      <c r="J8" s="25" t="s">
        <v>36</v>
      </c>
      <c r="K8" s="23"/>
      <c r="L8" s="23"/>
    </row>
    <row r="9" spans="1:12" s="26" customFormat="1" ht="15" customHeight="1">
      <c r="A9" s="27" t="s">
        <v>11</v>
      </c>
      <c r="B9" s="27" t="s">
        <v>12</v>
      </c>
      <c r="C9" s="27" t="s">
        <v>13</v>
      </c>
      <c r="D9" s="27" t="s">
        <v>14</v>
      </c>
      <c r="E9" s="27" t="s">
        <v>15</v>
      </c>
      <c r="F9" s="27" t="s">
        <v>16</v>
      </c>
      <c r="G9" s="27" t="s">
        <v>25</v>
      </c>
      <c r="H9" s="27" t="s">
        <v>37</v>
      </c>
      <c r="I9" s="27" t="s">
        <v>38</v>
      </c>
      <c r="J9" s="27" t="s">
        <v>17</v>
      </c>
      <c r="K9" s="23"/>
      <c r="L9" s="23"/>
    </row>
    <row r="10" spans="1:12" s="33" customFormat="1" ht="20.25" customHeight="1">
      <c r="A10" s="28" t="s">
        <v>11</v>
      </c>
      <c r="B10" s="29" t="s">
        <v>39</v>
      </c>
      <c r="C10" s="30"/>
      <c r="D10" s="30"/>
      <c r="E10" s="30"/>
      <c r="F10" s="31">
        <f>SUM(F11:F14)</f>
        <v>17.21</v>
      </c>
      <c r="G10" s="31">
        <f>SUM(G11:G14)</f>
        <v>134</v>
      </c>
      <c r="H10" s="58" t="s">
        <v>87</v>
      </c>
      <c r="I10" s="58"/>
      <c r="J10" s="31">
        <f>SUM(J11:J14)</f>
        <v>134</v>
      </c>
      <c r="K10" s="32"/>
      <c r="L10" s="32"/>
    </row>
    <row r="11" spans="1:12" s="33" customFormat="1" ht="20.25" customHeight="1">
      <c r="A11" s="13" t="s">
        <v>40</v>
      </c>
      <c r="B11" s="34" t="s">
        <v>74</v>
      </c>
      <c r="C11" s="35" t="s">
        <v>79</v>
      </c>
      <c r="D11" s="35" t="s">
        <v>83</v>
      </c>
      <c r="E11" s="36" t="s">
        <v>41</v>
      </c>
      <c r="F11" s="37">
        <v>0.55</v>
      </c>
      <c r="G11" s="37">
        <v>15</v>
      </c>
      <c r="H11" s="58"/>
      <c r="I11" s="58"/>
      <c r="J11" s="38">
        <f>G11</f>
        <v>15</v>
      </c>
      <c r="K11" s="32"/>
      <c r="L11" s="32"/>
    </row>
    <row r="12" spans="1:12" s="20" customFormat="1" ht="22.5" customHeight="1">
      <c r="A12" s="13" t="s">
        <v>44</v>
      </c>
      <c r="B12" s="34" t="s">
        <v>75</v>
      </c>
      <c r="C12" s="35" t="s">
        <v>80</v>
      </c>
      <c r="D12" s="35" t="s">
        <v>84</v>
      </c>
      <c r="E12" s="36" t="s">
        <v>41</v>
      </c>
      <c r="F12" s="37">
        <v>0.55</v>
      </c>
      <c r="G12" s="37">
        <v>15</v>
      </c>
      <c r="H12" s="58"/>
      <c r="I12" s="58"/>
      <c r="J12" s="38">
        <f>G12</f>
        <v>15</v>
      </c>
      <c r="K12" s="3"/>
      <c r="L12" s="3"/>
    </row>
    <row r="13" spans="1:12" s="20" customFormat="1" ht="22.5" customHeight="1">
      <c r="A13" s="13" t="s">
        <v>45</v>
      </c>
      <c r="B13" s="34" t="s">
        <v>77</v>
      </c>
      <c r="C13" s="35" t="s">
        <v>81</v>
      </c>
      <c r="D13" s="35" t="s">
        <v>85</v>
      </c>
      <c r="E13" s="36" t="s">
        <v>41</v>
      </c>
      <c r="F13" s="37">
        <v>15.56</v>
      </c>
      <c r="G13" s="37">
        <v>89</v>
      </c>
      <c r="H13" s="58"/>
      <c r="I13" s="58"/>
      <c r="J13" s="38">
        <f>G13</f>
        <v>89</v>
      </c>
      <c r="K13" s="3"/>
      <c r="L13" s="3"/>
    </row>
    <row r="14" spans="1:12" s="20" customFormat="1" ht="22.5" customHeight="1">
      <c r="A14" s="13" t="s">
        <v>76</v>
      </c>
      <c r="B14" s="34" t="s">
        <v>78</v>
      </c>
      <c r="C14" s="35" t="s">
        <v>82</v>
      </c>
      <c r="D14" s="35" t="s">
        <v>86</v>
      </c>
      <c r="E14" s="36" t="s">
        <v>41</v>
      </c>
      <c r="F14" s="37">
        <v>0.55</v>
      </c>
      <c r="G14" s="37">
        <v>15</v>
      </c>
      <c r="H14" s="58"/>
      <c r="I14" s="58"/>
      <c r="J14" s="38">
        <f>G14</f>
        <v>15</v>
      </c>
      <c r="K14" s="3"/>
      <c r="L14" s="3"/>
    </row>
  </sheetData>
  <sheetProtection/>
  <mergeCells count="4">
    <mergeCell ref="A3:J3"/>
    <mergeCell ref="A4:K4"/>
    <mergeCell ref="A5:K5"/>
    <mergeCell ref="H10:I14"/>
  </mergeCells>
  <dataValidations count="4"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D11:E14"/>
    <dataValidation type="whole" allowBlank="1" showInputMessage="1" showErrorMessage="1" errorTitle="Внимание" error="Допускается ввод только целых не отрицательных чисел!" sqref="C10:E10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12:C14 C11">
      <formula1>900</formula1>
    </dataValidation>
    <dataValidation type="decimal" allowBlank="1" showErrorMessage="1" errorTitle="Ошибка" error="Допускается ввод только неотрицательных чисел!" sqref="F10:G14 J10:J14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O13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" width="9.140625" style="22" customWidth="1"/>
    <col min="2" max="2" width="45.7109375" style="22" customWidth="1"/>
    <col min="3" max="6" width="6.28125" style="22" customWidth="1"/>
    <col min="7" max="7" width="8.00390625" style="22" customWidth="1"/>
    <col min="8" max="8" width="10.8515625" style="22" customWidth="1"/>
    <col min="9" max="9" width="6.8515625" style="22" customWidth="1"/>
    <col min="10" max="11" width="6.7109375" style="22" customWidth="1"/>
    <col min="12" max="16384" width="9.140625" style="22" customWidth="1"/>
  </cols>
  <sheetData>
    <row r="1" spans="1:14" s="1" customFormat="1" ht="42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1" customFormat="1" ht="15.7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s="1" customFormat="1" ht="15.75" customHeight="1">
      <c r="A3" s="51" t="s">
        <v>88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4" s="3" customFormat="1" ht="15">
      <c r="A4" s="2"/>
      <c r="B4" s="2"/>
      <c r="C4" s="2"/>
      <c r="D4" s="2"/>
    </row>
    <row r="5" spans="1:249" s="8" customFormat="1" ht="157.5" customHeight="1">
      <c r="A5" s="4" t="s">
        <v>2</v>
      </c>
      <c r="B5" s="4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47" t="s">
        <v>42</v>
      </c>
      <c r="K5" s="48"/>
      <c r="L5" s="48"/>
      <c r="M5" s="49"/>
      <c r="N5" s="5" t="s">
        <v>47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</row>
    <row r="6" spans="1:249" s="12" customFormat="1" ht="15" customHeight="1">
      <c r="A6" s="9" t="s">
        <v>11</v>
      </c>
      <c r="B6" s="9" t="s">
        <v>12</v>
      </c>
      <c r="C6" s="9" t="s">
        <v>13</v>
      </c>
      <c r="D6" s="9" t="s">
        <v>14</v>
      </c>
      <c r="E6" s="9" t="s">
        <v>15</v>
      </c>
      <c r="F6" s="9" t="s">
        <v>16</v>
      </c>
      <c r="G6" s="9" t="str">
        <f>IF(F6="","5","7")</f>
        <v>7</v>
      </c>
      <c r="H6" s="9">
        <f>G6+1</f>
        <v>8</v>
      </c>
      <c r="I6" s="9" t="s">
        <v>38</v>
      </c>
      <c r="J6" s="9" t="s">
        <v>17</v>
      </c>
      <c r="K6" s="9" t="s">
        <v>18</v>
      </c>
      <c r="L6" s="9" t="s">
        <v>48</v>
      </c>
      <c r="M6" s="9" t="s">
        <v>49</v>
      </c>
      <c r="N6" s="9" t="s">
        <v>43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</row>
    <row r="7" spans="1:249" s="20" customFormat="1" ht="19.5" customHeight="1">
      <c r="A7" s="13" t="s">
        <v>11</v>
      </c>
      <c r="B7" s="14" t="s">
        <v>19</v>
      </c>
      <c r="C7" s="15"/>
      <c r="D7" s="16"/>
      <c r="E7" s="17"/>
      <c r="F7" s="17"/>
      <c r="G7" s="17"/>
      <c r="H7" s="17">
        <v>2000</v>
      </c>
      <c r="I7" s="17">
        <v>0</v>
      </c>
      <c r="J7" s="17">
        <v>0</v>
      </c>
      <c r="K7" s="17">
        <v>0</v>
      </c>
      <c r="L7" s="17">
        <v>1000</v>
      </c>
      <c r="M7" s="17">
        <f aca="true" t="shared" si="0" ref="M7:M13">H7-1000</f>
        <v>1000</v>
      </c>
      <c r="N7" s="17" t="str">
        <f>IF(H7&gt;0,"есть","нет")</f>
        <v>есть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</row>
    <row r="8" spans="1:249" s="20" customFormat="1" ht="19.5" customHeight="1">
      <c r="A8" s="13" t="s">
        <v>12</v>
      </c>
      <c r="B8" s="14" t="s">
        <v>20</v>
      </c>
      <c r="C8" s="21">
        <v>2</v>
      </c>
      <c r="D8" s="17">
        <v>88</v>
      </c>
      <c r="E8" s="17"/>
      <c r="F8" s="17"/>
      <c r="G8" s="17"/>
      <c r="H8" s="17">
        <f>H7-D8</f>
        <v>1912</v>
      </c>
      <c r="I8" s="17">
        <v>0</v>
      </c>
      <c r="J8" s="17">
        <v>0</v>
      </c>
      <c r="K8" s="17">
        <v>0</v>
      </c>
      <c r="L8" s="17">
        <v>0</v>
      </c>
      <c r="M8" s="17">
        <f t="shared" si="0"/>
        <v>912</v>
      </c>
      <c r="N8" s="17" t="str">
        <f aca="true" t="shared" si="1" ref="N8:N13">IF(H8&gt;0,"есть","нет")</f>
        <v>есть</v>
      </c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</row>
    <row r="9" spans="1:249" s="20" customFormat="1" ht="19.5" customHeight="1">
      <c r="A9" s="13" t="s">
        <v>13</v>
      </c>
      <c r="B9" s="14" t="s">
        <v>21</v>
      </c>
      <c r="C9" s="21">
        <v>2</v>
      </c>
      <c r="D9" s="17"/>
      <c r="E9" s="17">
        <v>88</v>
      </c>
      <c r="F9" s="17"/>
      <c r="G9" s="17"/>
      <c r="H9" s="17">
        <f>H7-E9</f>
        <v>1912</v>
      </c>
      <c r="I9" s="17">
        <v>0</v>
      </c>
      <c r="J9" s="17">
        <v>0</v>
      </c>
      <c r="K9" s="17">
        <v>0</v>
      </c>
      <c r="L9" s="17">
        <v>0</v>
      </c>
      <c r="M9" s="17">
        <f t="shared" si="0"/>
        <v>912</v>
      </c>
      <c r="N9" s="17" t="str">
        <f t="shared" si="1"/>
        <v>есть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</row>
    <row r="10" spans="1:249" s="20" customFormat="1" ht="19.5" customHeight="1">
      <c r="A10" s="13" t="s">
        <v>14</v>
      </c>
      <c r="B10" s="14" t="s">
        <v>22</v>
      </c>
      <c r="C10" s="21">
        <v>0</v>
      </c>
      <c r="D10" s="17">
        <v>0</v>
      </c>
      <c r="E10" s="17"/>
      <c r="F10" s="17"/>
      <c r="G10" s="17"/>
      <c r="H10" s="17">
        <f>H7-D8+D10</f>
        <v>1912</v>
      </c>
      <c r="I10" s="17">
        <v>0</v>
      </c>
      <c r="J10" s="17">
        <v>0</v>
      </c>
      <c r="K10" s="17">
        <v>0</v>
      </c>
      <c r="L10" s="17">
        <v>0</v>
      </c>
      <c r="M10" s="17">
        <f t="shared" si="0"/>
        <v>912</v>
      </c>
      <c r="N10" s="17" t="str">
        <f t="shared" si="1"/>
        <v>есть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</row>
    <row r="11" spans="1:249" s="20" customFormat="1" ht="19.5" customHeight="1">
      <c r="A11" s="13" t="s">
        <v>15</v>
      </c>
      <c r="B11" s="14" t="s">
        <v>23</v>
      </c>
      <c r="C11" s="21">
        <v>2</v>
      </c>
      <c r="D11" s="17">
        <v>88</v>
      </c>
      <c r="E11" s="17"/>
      <c r="F11" s="17"/>
      <c r="G11" s="17"/>
      <c r="H11" s="17">
        <f>H7-D11</f>
        <v>1912</v>
      </c>
      <c r="I11" s="17">
        <v>0</v>
      </c>
      <c r="J11" s="17">
        <v>0</v>
      </c>
      <c r="K11" s="17">
        <v>0</v>
      </c>
      <c r="L11" s="17">
        <v>0</v>
      </c>
      <c r="M11" s="17">
        <f t="shared" si="0"/>
        <v>912</v>
      </c>
      <c r="N11" s="17" t="str">
        <f t="shared" si="1"/>
        <v>есть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</row>
    <row r="12" spans="1:249" s="20" customFormat="1" ht="19.5" customHeight="1">
      <c r="A12" s="13" t="s">
        <v>16</v>
      </c>
      <c r="B12" s="14" t="s">
        <v>24</v>
      </c>
      <c r="C12" s="21">
        <v>2</v>
      </c>
      <c r="D12" s="17"/>
      <c r="E12" s="17"/>
      <c r="F12" s="17">
        <v>88</v>
      </c>
      <c r="G12" s="17">
        <v>0</v>
      </c>
      <c r="H12" s="17">
        <f>H7-F12-G12</f>
        <v>1912</v>
      </c>
      <c r="I12" s="17">
        <v>0</v>
      </c>
      <c r="J12" s="17">
        <v>0</v>
      </c>
      <c r="K12" s="17">
        <v>0</v>
      </c>
      <c r="L12" s="17">
        <v>0</v>
      </c>
      <c r="M12" s="17">
        <f t="shared" si="0"/>
        <v>912</v>
      </c>
      <c r="N12" s="17" t="str">
        <f t="shared" si="1"/>
        <v>есть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</row>
    <row r="13" spans="1:249" s="20" customFormat="1" ht="19.5" customHeight="1">
      <c r="A13" s="13" t="s">
        <v>25</v>
      </c>
      <c r="B13" s="14" t="s">
        <v>26</v>
      </c>
      <c r="C13" s="21">
        <v>0</v>
      </c>
      <c r="D13" s="17">
        <v>0</v>
      </c>
      <c r="E13" s="17"/>
      <c r="F13" s="17"/>
      <c r="G13" s="17"/>
      <c r="H13" s="17">
        <f>H7-D13</f>
        <v>2000</v>
      </c>
      <c r="I13" s="17">
        <v>0</v>
      </c>
      <c r="J13" s="17">
        <v>0</v>
      </c>
      <c r="K13" s="17">
        <v>0</v>
      </c>
      <c r="L13" s="17">
        <v>0</v>
      </c>
      <c r="M13" s="17">
        <f t="shared" si="0"/>
        <v>1000</v>
      </c>
      <c r="N13" s="17" t="str">
        <f t="shared" si="1"/>
        <v>есть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</row>
  </sheetData>
  <sheetProtection/>
  <mergeCells count="4">
    <mergeCell ref="A1:N1"/>
    <mergeCell ref="A2:N2"/>
    <mergeCell ref="A3:N3"/>
    <mergeCell ref="J5:M5"/>
  </mergeCells>
  <conditionalFormatting sqref="D7">
    <cfRule type="expression" priority="1" dxfId="1" stopIfTrue="1">
      <formula>июнь!#REF!&gt;0</formula>
    </cfRule>
    <cfRule type="expression" priority="2" dxfId="24" stopIfTrue="1">
      <formula>июнь!#REF!=0</formula>
    </cfRule>
  </conditionalFormatting>
  <dataValidations count="2">
    <dataValidation type="whole" allowBlank="1" showInputMessage="1" showErrorMessage="1" errorTitle="Внимание" error="Допускается ввод только целых не отрицательных чисел!" sqref="F7:G11 H8:H13 E7:E8 E10:E13 F13:G13 C12:D12 C7:C11 C13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D7:D8 F12:G12 D13 D10:D11 D9:E9 I7:M13 H7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L12"/>
  <sheetViews>
    <sheetView zoomScale="120" zoomScaleNormal="120" zoomScalePageLayoutView="0" workbookViewId="0" topLeftCell="A1">
      <selection activeCell="C15" sqref="C15"/>
    </sheetView>
  </sheetViews>
  <sheetFormatPr defaultColWidth="9.140625" defaultRowHeight="15"/>
  <cols>
    <col min="1" max="1" width="9.140625" style="39" customWidth="1"/>
    <col min="2" max="2" width="22.7109375" style="39" customWidth="1"/>
    <col min="3" max="3" width="13.8515625" style="39" customWidth="1"/>
    <col min="4" max="4" width="11.7109375" style="39" customWidth="1"/>
    <col min="5" max="5" width="15.28125" style="39" customWidth="1"/>
    <col min="6" max="6" width="13.8515625" style="39" customWidth="1"/>
    <col min="7" max="7" width="13.140625" style="39" customWidth="1"/>
    <col min="8" max="9" width="17.140625" style="39" customWidth="1"/>
    <col min="10" max="10" width="15.28125" style="39" customWidth="1"/>
    <col min="11" max="16384" width="9.140625" style="39" customWidth="1"/>
  </cols>
  <sheetData>
    <row r="3" spans="1:10" s="23" customFormat="1" ht="19.5" customHeight="1">
      <c r="A3" s="51" t="s">
        <v>27</v>
      </c>
      <c r="B3" s="51"/>
      <c r="C3" s="51"/>
      <c r="D3" s="51"/>
      <c r="E3" s="51"/>
      <c r="F3" s="51"/>
      <c r="G3" s="51"/>
      <c r="H3" s="51"/>
      <c r="I3" s="51"/>
      <c r="J3" s="51"/>
    </row>
    <row r="4" spans="1:11" s="1" customFormat="1" ht="15.75" customHeight="1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s="1" customFormat="1" ht="15.75" customHeight="1">
      <c r="A5" s="51" t="s">
        <v>88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2" s="23" customFormat="1" ht="15">
      <c r="A6" s="24"/>
      <c r="B6" s="24"/>
    </row>
    <row r="7" spans="1:3" s="23" customFormat="1" ht="15" hidden="1">
      <c r="A7" s="24"/>
      <c r="B7" s="24"/>
      <c r="C7" s="24"/>
    </row>
    <row r="8" spans="1:12" s="26" customFormat="1" ht="79.5" customHeight="1">
      <c r="A8" s="25" t="s">
        <v>2</v>
      </c>
      <c r="B8" s="25" t="s">
        <v>28</v>
      </c>
      <c r="C8" s="25" t="s">
        <v>29</v>
      </c>
      <c r="D8" s="25" t="s">
        <v>30</v>
      </c>
      <c r="E8" s="25" t="s">
        <v>31</v>
      </c>
      <c r="F8" s="25" t="s">
        <v>32</v>
      </c>
      <c r="G8" s="25" t="s">
        <v>33</v>
      </c>
      <c r="H8" s="25" t="s">
        <v>34</v>
      </c>
      <c r="I8" s="25" t="s">
        <v>35</v>
      </c>
      <c r="J8" s="25" t="s">
        <v>36</v>
      </c>
      <c r="K8" s="23"/>
      <c r="L8" s="23"/>
    </row>
    <row r="9" spans="1:12" s="26" customFormat="1" ht="15" customHeight="1">
      <c r="A9" s="27" t="s">
        <v>11</v>
      </c>
      <c r="B9" s="27" t="s">
        <v>12</v>
      </c>
      <c r="C9" s="27" t="s">
        <v>13</v>
      </c>
      <c r="D9" s="27" t="s">
        <v>14</v>
      </c>
      <c r="E9" s="27" t="s">
        <v>15</v>
      </c>
      <c r="F9" s="27" t="s">
        <v>16</v>
      </c>
      <c r="G9" s="27" t="s">
        <v>25</v>
      </c>
      <c r="H9" s="27" t="s">
        <v>37</v>
      </c>
      <c r="I9" s="27" t="s">
        <v>38</v>
      </c>
      <c r="J9" s="27" t="s">
        <v>17</v>
      </c>
      <c r="K9" s="23"/>
      <c r="L9" s="23"/>
    </row>
    <row r="10" spans="1:12" s="33" customFormat="1" ht="20.25" customHeight="1">
      <c r="A10" s="28" t="s">
        <v>11</v>
      </c>
      <c r="B10" s="29" t="s">
        <v>39</v>
      </c>
      <c r="C10" s="30"/>
      <c r="D10" s="30"/>
      <c r="E10" s="30"/>
      <c r="F10" s="31">
        <f>SUM(F11:F12)</f>
        <v>14.01182</v>
      </c>
      <c r="G10" s="31">
        <f>SUM(G11:G12)</f>
        <v>88</v>
      </c>
      <c r="H10" s="52" t="s">
        <v>91</v>
      </c>
      <c r="I10" s="53"/>
      <c r="J10" s="31">
        <f>SUM(J11:J12)</f>
        <v>88</v>
      </c>
      <c r="K10" s="32"/>
      <c r="L10" s="32"/>
    </row>
    <row r="11" spans="1:12" s="33" customFormat="1" ht="20.25" customHeight="1">
      <c r="A11" s="13" t="s">
        <v>40</v>
      </c>
      <c r="B11" s="34" t="s">
        <v>89</v>
      </c>
      <c r="C11" s="35" t="s">
        <v>92</v>
      </c>
      <c r="D11" s="35" t="s">
        <v>94</v>
      </c>
      <c r="E11" s="36" t="s">
        <v>41</v>
      </c>
      <c r="F11" s="37">
        <v>0.55</v>
      </c>
      <c r="G11" s="37">
        <v>15</v>
      </c>
      <c r="H11" s="54"/>
      <c r="I11" s="55"/>
      <c r="J11" s="38">
        <f>G11</f>
        <v>15</v>
      </c>
      <c r="K11" s="32"/>
      <c r="L11" s="32"/>
    </row>
    <row r="12" spans="1:12" s="20" customFormat="1" ht="22.5" customHeight="1">
      <c r="A12" s="13" t="s">
        <v>44</v>
      </c>
      <c r="B12" s="34" t="s">
        <v>90</v>
      </c>
      <c r="C12" s="35" t="s">
        <v>93</v>
      </c>
      <c r="D12" s="35" t="s">
        <v>41</v>
      </c>
      <c r="E12" s="36" t="s">
        <v>41</v>
      </c>
      <c r="F12" s="37">
        <v>13.46182</v>
      </c>
      <c r="G12" s="37">
        <v>73</v>
      </c>
      <c r="H12" s="56"/>
      <c r="I12" s="57"/>
      <c r="J12" s="38">
        <f>G12</f>
        <v>73</v>
      </c>
      <c r="K12" s="3"/>
      <c r="L12" s="3"/>
    </row>
  </sheetData>
  <sheetProtection/>
  <mergeCells count="4">
    <mergeCell ref="A3:J3"/>
    <mergeCell ref="A4:K4"/>
    <mergeCell ref="A5:K5"/>
    <mergeCell ref="H10:I12"/>
  </mergeCells>
  <dataValidations count="4">
    <dataValidation type="decimal" allowBlank="1" showErrorMessage="1" errorTitle="Ошибка" error="Допускается ввод только неотрицательных чисел!" sqref="F10:G12 J10:J12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12:C12 C11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C10:E10">
      <formula1>0</formula1>
      <formula2>9.99999999999999E+23</formula2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D11:E12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O13"/>
  <sheetViews>
    <sheetView zoomScale="120" zoomScaleNormal="120" zoomScalePageLayoutView="0" workbookViewId="0" topLeftCell="A1">
      <selection activeCell="I10" sqref="I10"/>
    </sheetView>
  </sheetViews>
  <sheetFormatPr defaultColWidth="9.140625" defaultRowHeight="15"/>
  <cols>
    <col min="1" max="1" width="9.140625" style="22" customWidth="1"/>
    <col min="2" max="2" width="45.7109375" style="22" customWidth="1"/>
    <col min="3" max="6" width="6.28125" style="22" customWidth="1"/>
    <col min="7" max="7" width="8.00390625" style="22" customWidth="1"/>
    <col min="8" max="8" width="10.8515625" style="22" customWidth="1"/>
    <col min="9" max="9" width="6.8515625" style="22" customWidth="1"/>
    <col min="10" max="11" width="6.7109375" style="22" customWidth="1"/>
    <col min="12" max="16384" width="9.140625" style="22" customWidth="1"/>
  </cols>
  <sheetData>
    <row r="1" spans="1:14" s="1" customFormat="1" ht="42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1" customFormat="1" ht="15.7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s="1" customFormat="1" ht="15.75" customHeight="1">
      <c r="A3" s="51" t="s">
        <v>95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4" s="3" customFormat="1" ht="15">
      <c r="A4" s="2"/>
      <c r="B4" s="2"/>
      <c r="C4" s="2"/>
      <c r="D4" s="2"/>
    </row>
    <row r="5" spans="1:249" s="8" customFormat="1" ht="157.5" customHeight="1">
      <c r="A5" s="4" t="s">
        <v>2</v>
      </c>
      <c r="B5" s="4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47" t="s">
        <v>42</v>
      </c>
      <c r="K5" s="48"/>
      <c r="L5" s="48"/>
      <c r="M5" s="49"/>
      <c r="N5" s="5" t="s">
        <v>47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</row>
    <row r="6" spans="1:249" s="12" customFormat="1" ht="15" customHeight="1">
      <c r="A6" s="9" t="s">
        <v>11</v>
      </c>
      <c r="B6" s="9" t="s">
        <v>12</v>
      </c>
      <c r="C6" s="9" t="s">
        <v>13</v>
      </c>
      <c r="D6" s="9" t="s">
        <v>14</v>
      </c>
      <c r="E6" s="9" t="s">
        <v>15</v>
      </c>
      <c r="F6" s="9" t="s">
        <v>16</v>
      </c>
      <c r="G6" s="9" t="str">
        <f>IF(F6="","5","7")</f>
        <v>7</v>
      </c>
      <c r="H6" s="9">
        <f>G6+1</f>
        <v>8</v>
      </c>
      <c r="I6" s="9" t="s">
        <v>38</v>
      </c>
      <c r="J6" s="9" t="s">
        <v>17</v>
      </c>
      <c r="K6" s="9" t="s">
        <v>18</v>
      </c>
      <c r="L6" s="9" t="s">
        <v>48</v>
      </c>
      <c r="M6" s="9" t="s">
        <v>49</v>
      </c>
      <c r="N6" s="9" t="s">
        <v>43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</row>
    <row r="7" spans="1:249" s="20" customFormat="1" ht="19.5" customHeight="1">
      <c r="A7" s="13" t="s">
        <v>11</v>
      </c>
      <c r="B7" s="14" t="s">
        <v>19</v>
      </c>
      <c r="C7" s="15"/>
      <c r="D7" s="16"/>
      <c r="E7" s="17"/>
      <c r="F7" s="17"/>
      <c r="G7" s="17"/>
      <c r="H7" s="17">
        <v>2000</v>
      </c>
      <c r="I7" s="17">
        <v>0</v>
      </c>
      <c r="J7" s="17">
        <v>0</v>
      </c>
      <c r="K7" s="17">
        <v>0</v>
      </c>
      <c r="L7" s="17">
        <v>1000</v>
      </c>
      <c r="M7" s="17">
        <f aca="true" t="shared" si="0" ref="M7:M13">H7-1000</f>
        <v>1000</v>
      </c>
      <c r="N7" s="17" t="str">
        <f>IF(H7&gt;0,"есть","нет")</f>
        <v>есть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</row>
    <row r="8" spans="1:249" s="20" customFormat="1" ht="19.5" customHeight="1">
      <c r="A8" s="13" t="s">
        <v>12</v>
      </c>
      <c r="B8" s="14" t="s">
        <v>20</v>
      </c>
      <c r="C8" s="21">
        <v>2</v>
      </c>
      <c r="D8" s="17">
        <v>490</v>
      </c>
      <c r="E8" s="17"/>
      <c r="F8" s="17"/>
      <c r="G8" s="17"/>
      <c r="H8" s="17">
        <f>H7-D8</f>
        <v>1510</v>
      </c>
      <c r="I8" s="17">
        <v>0</v>
      </c>
      <c r="J8" s="17">
        <v>0</v>
      </c>
      <c r="K8" s="17">
        <v>0</v>
      </c>
      <c r="L8" s="17">
        <v>0</v>
      </c>
      <c r="M8" s="17">
        <f t="shared" si="0"/>
        <v>510</v>
      </c>
      <c r="N8" s="17" t="str">
        <f aca="true" t="shared" si="1" ref="N8:N13">IF(H8&gt;0,"есть","нет")</f>
        <v>есть</v>
      </c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</row>
    <row r="9" spans="1:249" s="20" customFormat="1" ht="19.5" customHeight="1">
      <c r="A9" s="13" t="s">
        <v>13</v>
      </c>
      <c r="B9" s="14" t="s">
        <v>21</v>
      </c>
      <c r="C9" s="21">
        <v>2</v>
      </c>
      <c r="D9" s="17"/>
      <c r="E9" s="17">
        <v>490</v>
      </c>
      <c r="F9" s="17"/>
      <c r="G9" s="17"/>
      <c r="H9" s="17">
        <f>H7-E9</f>
        <v>1510</v>
      </c>
      <c r="I9" s="17">
        <v>0</v>
      </c>
      <c r="J9" s="17">
        <v>0</v>
      </c>
      <c r="K9" s="17">
        <v>0</v>
      </c>
      <c r="L9" s="17">
        <v>0</v>
      </c>
      <c r="M9" s="17">
        <f t="shared" si="0"/>
        <v>510</v>
      </c>
      <c r="N9" s="17" t="str">
        <f t="shared" si="1"/>
        <v>есть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</row>
    <row r="10" spans="1:249" s="20" customFormat="1" ht="19.5" customHeight="1">
      <c r="A10" s="13" t="s">
        <v>14</v>
      </c>
      <c r="B10" s="14" t="s">
        <v>22</v>
      </c>
      <c r="C10" s="21">
        <v>0</v>
      </c>
      <c r="D10" s="17">
        <v>0</v>
      </c>
      <c r="E10" s="17"/>
      <c r="F10" s="17"/>
      <c r="G10" s="17"/>
      <c r="H10" s="17">
        <f>H7-D8+D10</f>
        <v>1510</v>
      </c>
      <c r="I10" s="17">
        <v>0</v>
      </c>
      <c r="J10" s="17">
        <v>0</v>
      </c>
      <c r="K10" s="17">
        <v>0</v>
      </c>
      <c r="L10" s="17">
        <v>0</v>
      </c>
      <c r="M10" s="17">
        <f t="shared" si="0"/>
        <v>510</v>
      </c>
      <c r="N10" s="17" t="str">
        <f t="shared" si="1"/>
        <v>есть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</row>
    <row r="11" spans="1:249" s="20" customFormat="1" ht="19.5" customHeight="1">
      <c r="A11" s="13" t="s">
        <v>15</v>
      </c>
      <c r="B11" s="14" t="s">
        <v>23</v>
      </c>
      <c r="C11" s="21">
        <v>2</v>
      </c>
      <c r="D11" s="17">
        <v>490</v>
      </c>
      <c r="E11" s="17"/>
      <c r="F11" s="17"/>
      <c r="G11" s="17"/>
      <c r="H11" s="17">
        <f>H7-D11</f>
        <v>1510</v>
      </c>
      <c r="I11" s="17">
        <v>0</v>
      </c>
      <c r="J11" s="17">
        <v>0</v>
      </c>
      <c r="K11" s="17">
        <v>0</v>
      </c>
      <c r="L11" s="17">
        <v>0</v>
      </c>
      <c r="M11" s="17">
        <f t="shared" si="0"/>
        <v>510</v>
      </c>
      <c r="N11" s="17" t="str">
        <f t="shared" si="1"/>
        <v>есть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</row>
    <row r="12" spans="1:249" s="20" customFormat="1" ht="19.5" customHeight="1">
      <c r="A12" s="13" t="s">
        <v>16</v>
      </c>
      <c r="B12" s="14" t="s">
        <v>24</v>
      </c>
      <c r="C12" s="21">
        <v>1</v>
      </c>
      <c r="D12" s="17"/>
      <c r="E12" s="17"/>
      <c r="F12" s="17">
        <v>10</v>
      </c>
      <c r="G12" s="17">
        <v>0</v>
      </c>
      <c r="H12" s="17">
        <f>H7-F12-G12</f>
        <v>1990</v>
      </c>
      <c r="I12" s="17">
        <v>0</v>
      </c>
      <c r="J12" s="17">
        <v>0</v>
      </c>
      <c r="K12" s="17">
        <v>0</v>
      </c>
      <c r="L12" s="17">
        <v>0</v>
      </c>
      <c r="M12" s="17">
        <f t="shared" si="0"/>
        <v>990</v>
      </c>
      <c r="N12" s="17" t="str">
        <f t="shared" si="1"/>
        <v>есть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</row>
    <row r="13" spans="1:249" s="20" customFormat="1" ht="19.5" customHeight="1">
      <c r="A13" s="13" t="s">
        <v>25</v>
      </c>
      <c r="B13" s="14" t="s">
        <v>26</v>
      </c>
      <c r="C13" s="21">
        <v>0</v>
      </c>
      <c r="D13" s="17">
        <v>0</v>
      </c>
      <c r="E13" s="17"/>
      <c r="F13" s="17"/>
      <c r="G13" s="17"/>
      <c r="H13" s="17">
        <f>H7-D13</f>
        <v>2000</v>
      </c>
      <c r="I13" s="17">
        <v>0</v>
      </c>
      <c r="J13" s="17">
        <v>0</v>
      </c>
      <c r="K13" s="17">
        <v>0</v>
      </c>
      <c r="L13" s="17">
        <v>0</v>
      </c>
      <c r="M13" s="17">
        <f t="shared" si="0"/>
        <v>1000</v>
      </c>
      <c r="N13" s="17" t="str">
        <f t="shared" si="1"/>
        <v>есть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</row>
  </sheetData>
  <sheetProtection/>
  <mergeCells count="4">
    <mergeCell ref="A1:N1"/>
    <mergeCell ref="A2:N2"/>
    <mergeCell ref="A3:N3"/>
    <mergeCell ref="J5:M5"/>
  </mergeCells>
  <conditionalFormatting sqref="D7">
    <cfRule type="expression" priority="1" dxfId="1" stopIfTrue="1">
      <formula>июль!#REF!&gt;0</formula>
    </cfRule>
    <cfRule type="expression" priority="2" dxfId="24" stopIfTrue="1">
      <formula>июль!#REF!=0</formula>
    </cfRule>
  </conditionalFormatting>
  <dataValidations count="2">
    <dataValidation type="decimal" allowBlank="1" showErrorMessage="1" errorTitle="Ошибка" error="Допускается ввод только неотрицательных чисел!" sqref="D7:D8 F12:G12 D13 D10:D11 D9:E9 I7:M13 H7">
      <formula1>0</formula1>
      <formula2>9.99999999999999E+23</formula2>
    </dataValidation>
    <dataValidation type="whole" allowBlank="1" showInputMessage="1" showErrorMessage="1" errorTitle="Внимание" error="Допускается ввод только целых не отрицательных чисел!" sqref="F7:G11 H8:H13 E7:E8 E10:E13 F13:G13 C12:D12 C7:C11 C13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L12"/>
  <sheetViews>
    <sheetView zoomScale="120" zoomScaleNormal="120" zoomScalePageLayoutView="0" workbookViewId="0" topLeftCell="A1">
      <selection activeCell="J12" sqref="J12"/>
    </sheetView>
  </sheetViews>
  <sheetFormatPr defaultColWidth="9.140625" defaultRowHeight="15"/>
  <cols>
    <col min="1" max="1" width="9.140625" style="39" customWidth="1"/>
    <col min="2" max="2" width="22.7109375" style="39" customWidth="1"/>
    <col min="3" max="3" width="13.8515625" style="39" customWidth="1"/>
    <col min="4" max="4" width="11.7109375" style="39" customWidth="1"/>
    <col min="5" max="5" width="15.28125" style="39" customWidth="1"/>
    <col min="6" max="6" width="13.8515625" style="39" customWidth="1"/>
    <col min="7" max="7" width="13.140625" style="39" customWidth="1"/>
    <col min="8" max="9" width="17.140625" style="39" customWidth="1"/>
    <col min="10" max="10" width="15.28125" style="39" customWidth="1"/>
    <col min="11" max="16384" width="9.140625" style="39" customWidth="1"/>
  </cols>
  <sheetData>
    <row r="3" spans="1:10" s="23" customFormat="1" ht="19.5" customHeight="1">
      <c r="A3" s="51" t="s">
        <v>27</v>
      </c>
      <c r="B3" s="51"/>
      <c r="C3" s="51"/>
      <c r="D3" s="51"/>
      <c r="E3" s="51"/>
      <c r="F3" s="51"/>
      <c r="G3" s="51"/>
      <c r="H3" s="51"/>
      <c r="I3" s="51"/>
      <c r="J3" s="51"/>
    </row>
    <row r="4" spans="1:11" s="1" customFormat="1" ht="15.75" customHeight="1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s="1" customFormat="1" ht="15.75" customHeight="1">
      <c r="A5" s="51" t="s">
        <v>95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2" s="23" customFormat="1" ht="15">
      <c r="A6" s="24"/>
      <c r="B6" s="24"/>
    </row>
    <row r="7" spans="1:3" s="23" customFormat="1" ht="15" hidden="1">
      <c r="A7" s="24"/>
      <c r="B7" s="24"/>
      <c r="C7" s="24"/>
    </row>
    <row r="8" spans="1:12" s="26" customFormat="1" ht="79.5" customHeight="1">
      <c r="A8" s="25" t="s">
        <v>2</v>
      </c>
      <c r="B8" s="25" t="s">
        <v>28</v>
      </c>
      <c r="C8" s="25" t="s">
        <v>29</v>
      </c>
      <c r="D8" s="25" t="s">
        <v>30</v>
      </c>
      <c r="E8" s="25" t="s">
        <v>31</v>
      </c>
      <c r="F8" s="25" t="s">
        <v>32</v>
      </c>
      <c r="G8" s="25" t="s">
        <v>33</v>
      </c>
      <c r="H8" s="25" t="s">
        <v>34</v>
      </c>
      <c r="I8" s="25" t="s">
        <v>35</v>
      </c>
      <c r="J8" s="25" t="s">
        <v>36</v>
      </c>
      <c r="K8" s="23"/>
      <c r="L8" s="23"/>
    </row>
    <row r="9" spans="1:12" s="26" customFormat="1" ht="15" customHeight="1">
      <c r="A9" s="27" t="s">
        <v>11</v>
      </c>
      <c r="B9" s="27" t="s">
        <v>12</v>
      </c>
      <c r="C9" s="27" t="s">
        <v>13</v>
      </c>
      <c r="D9" s="27" t="s">
        <v>14</v>
      </c>
      <c r="E9" s="27" t="s">
        <v>15</v>
      </c>
      <c r="F9" s="27" t="s">
        <v>16</v>
      </c>
      <c r="G9" s="27" t="s">
        <v>25</v>
      </c>
      <c r="H9" s="27" t="s">
        <v>37</v>
      </c>
      <c r="I9" s="27" t="s">
        <v>38</v>
      </c>
      <c r="J9" s="27" t="s">
        <v>17</v>
      </c>
      <c r="K9" s="23"/>
      <c r="L9" s="23"/>
    </row>
    <row r="10" spans="1:12" s="33" customFormat="1" ht="20.25" customHeight="1">
      <c r="A10" s="28" t="s">
        <v>11</v>
      </c>
      <c r="B10" s="29" t="s">
        <v>39</v>
      </c>
      <c r="C10" s="30"/>
      <c r="D10" s="30"/>
      <c r="E10" s="30"/>
      <c r="F10" s="31">
        <f>SUM(F11:F12)</f>
        <v>5860.19304</v>
      </c>
      <c r="G10" s="31">
        <f>SUM(G11:G12)</f>
        <v>490</v>
      </c>
      <c r="H10" s="52" t="s">
        <v>102</v>
      </c>
      <c r="I10" s="53"/>
      <c r="J10" s="31">
        <f>SUM(J11:J12)</f>
        <v>490</v>
      </c>
      <c r="K10" s="32"/>
      <c r="L10" s="32"/>
    </row>
    <row r="11" spans="1:12" s="33" customFormat="1" ht="26.25" customHeight="1">
      <c r="A11" s="13" t="s">
        <v>40</v>
      </c>
      <c r="B11" s="34" t="s">
        <v>96</v>
      </c>
      <c r="C11" s="35" t="s">
        <v>97</v>
      </c>
      <c r="D11" s="35" t="s">
        <v>100</v>
      </c>
      <c r="E11" s="36" t="s">
        <v>41</v>
      </c>
      <c r="F11" s="37">
        <v>5859.64304</v>
      </c>
      <c r="G11" s="37">
        <v>480</v>
      </c>
      <c r="H11" s="54"/>
      <c r="I11" s="55"/>
      <c r="J11" s="38">
        <f>G11</f>
        <v>480</v>
      </c>
      <c r="K11" s="32"/>
      <c r="L11" s="32"/>
    </row>
    <row r="12" spans="1:12" s="20" customFormat="1" ht="22.5" customHeight="1">
      <c r="A12" s="13" t="s">
        <v>44</v>
      </c>
      <c r="B12" s="34" t="s">
        <v>98</v>
      </c>
      <c r="C12" s="35" t="s">
        <v>99</v>
      </c>
      <c r="D12" s="35" t="s">
        <v>101</v>
      </c>
      <c r="E12" s="36" t="s">
        <v>41</v>
      </c>
      <c r="F12" s="37">
        <v>0.55</v>
      </c>
      <c r="G12" s="37">
        <v>10</v>
      </c>
      <c r="H12" s="56"/>
      <c r="I12" s="57"/>
      <c r="J12" s="38">
        <f>G12</f>
        <v>10</v>
      </c>
      <c r="K12" s="3"/>
      <c r="L12" s="3"/>
    </row>
  </sheetData>
  <sheetProtection/>
  <mergeCells count="4">
    <mergeCell ref="A3:J3"/>
    <mergeCell ref="A4:K4"/>
    <mergeCell ref="A5:K5"/>
    <mergeCell ref="H10:I12"/>
  </mergeCells>
  <dataValidations count="4"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D11:E12"/>
    <dataValidation type="whole" allowBlank="1" showInputMessage="1" showErrorMessage="1" errorTitle="Внимание" error="Допускается ввод только целых не отрицательных чисел!" sqref="C10:E10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12:C12 C11">
      <formula1>900</formula1>
    </dataValidation>
    <dataValidation type="decimal" allowBlank="1" showErrorMessage="1" errorTitle="Ошибка" error="Допускается ввод только неотрицательных чисел!" sqref="F10:G12 J10:J12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O13"/>
  <sheetViews>
    <sheetView zoomScale="120" zoomScaleNormal="120" zoomScalePageLayoutView="0" workbookViewId="0" topLeftCell="A4">
      <selection activeCell="D12" sqref="D12"/>
    </sheetView>
  </sheetViews>
  <sheetFormatPr defaultColWidth="9.140625" defaultRowHeight="15"/>
  <cols>
    <col min="1" max="1" width="9.140625" style="22" customWidth="1"/>
    <col min="2" max="2" width="45.7109375" style="22" customWidth="1"/>
    <col min="3" max="6" width="6.28125" style="22" customWidth="1"/>
    <col min="7" max="7" width="8.00390625" style="22" customWidth="1"/>
    <col min="8" max="8" width="10.8515625" style="22" customWidth="1"/>
    <col min="9" max="9" width="6.8515625" style="22" customWidth="1"/>
    <col min="10" max="11" width="6.7109375" style="22" customWidth="1"/>
    <col min="12" max="16384" width="9.140625" style="22" customWidth="1"/>
  </cols>
  <sheetData>
    <row r="1" spans="1:14" s="1" customFormat="1" ht="42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1" customFormat="1" ht="15.7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s="1" customFormat="1" ht="15.75" customHeight="1">
      <c r="A3" s="51" t="s">
        <v>103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4" s="3" customFormat="1" ht="15">
      <c r="A4" s="2"/>
      <c r="B4" s="2"/>
      <c r="C4" s="2"/>
      <c r="D4" s="2"/>
    </row>
    <row r="5" spans="1:249" s="8" customFormat="1" ht="157.5" customHeight="1">
      <c r="A5" s="4" t="s">
        <v>2</v>
      </c>
      <c r="B5" s="4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47" t="s">
        <v>42</v>
      </c>
      <c r="K5" s="48"/>
      <c r="L5" s="48"/>
      <c r="M5" s="49"/>
      <c r="N5" s="5" t="s">
        <v>47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</row>
    <row r="6" spans="1:249" s="12" customFormat="1" ht="15" customHeight="1">
      <c r="A6" s="9" t="s">
        <v>11</v>
      </c>
      <c r="B6" s="9" t="s">
        <v>12</v>
      </c>
      <c r="C6" s="9" t="s">
        <v>13</v>
      </c>
      <c r="D6" s="9" t="s">
        <v>14</v>
      </c>
      <c r="E6" s="9" t="s">
        <v>15</v>
      </c>
      <c r="F6" s="9" t="s">
        <v>16</v>
      </c>
      <c r="G6" s="9" t="str">
        <f>IF(F6="","5","7")</f>
        <v>7</v>
      </c>
      <c r="H6" s="9">
        <f>G6+1</f>
        <v>8</v>
      </c>
      <c r="I6" s="9" t="s">
        <v>38</v>
      </c>
      <c r="J6" s="9" t="s">
        <v>17</v>
      </c>
      <c r="K6" s="9" t="s">
        <v>18</v>
      </c>
      <c r="L6" s="9" t="s">
        <v>48</v>
      </c>
      <c r="M6" s="9" t="s">
        <v>49</v>
      </c>
      <c r="N6" s="9" t="s">
        <v>43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</row>
    <row r="7" spans="1:249" s="20" customFormat="1" ht="19.5" customHeight="1">
      <c r="A7" s="13" t="s">
        <v>11</v>
      </c>
      <c r="B7" s="14" t="s">
        <v>19</v>
      </c>
      <c r="C7" s="15"/>
      <c r="D7" s="16"/>
      <c r="E7" s="17"/>
      <c r="F7" s="17"/>
      <c r="G7" s="17"/>
      <c r="H7" s="17">
        <v>2000</v>
      </c>
      <c r="I7" s="17">
        <v>0</v>
      </c>
      <c r="J7" s="17">
        <v>0</v>
      </c>
      <c r="K7" s="17">
        <v>0</v>
      </c>
      <c r="L7" s="17">
        <v>1000</v>
      </c>
      <c r="M7" s="17">
        <f aca="true" t="shared" si="0" ref="M7:M13">H7-1000</f>
        <v>1000</v>
      </c>
      <c r="N7" s="17" t="str">
        <f>IF(H7&gt;0,"есть","нет")</f>
        <v>есть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</row>
    <row r="8" spans="1:249" s="20" customFormat="1" ht="19.5" customHeight="1">
      <c r="A8" s="13" t="s">
        <v>12</v>
      </c>
      <c r="B8" s="14" t="s">
        <v>20</v>
      </c>
      <c r="C8" s="21">
        <v>2</v>
      </c>
      <c r="D8" s="17">
        <v>316</v>
      </c>
      <c r="E8" s="17"/>
      <c r="F8" s="17"/>
      <c r="G8" s="17"/>
      <c r="H8" s="17">
        <f>H7-D8</f>
        <v>1684</v>
      </c>
      <c r="I8" s="17">
        <v>0</v>
      </c>
      <c r="J8" s="17">
        <v>0</v>
      </c>
      <c r="K8" s="17">
        <v>0</v>
      </c>
      <c r="L8" s="17">
        <v>0</v>
      </c>
      <c r="M8" s="17">
        <f t="shared" si="0"/>
        <v>684</v>
      </c>
      <c r="N8" s="17" t="str">
        <f aca="true" t="shared" si="1" ref="N8:N13">IF(H8&gt;0,"есть","нет")</f>
        <v>есть</v>
      </c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</row>
    <row r="9" spans="1:249" s="20" customFormat="1" ht="19.5" customHeight="1">
      <c r="A9" s="13" t="s">
        <v>13</v>
      </c>
      <c r="B9" s="14" t="s">
        <v>21</v>
      </c>
      <c r="C9" s="21">
        <v>2</v>
      </c>
      <c r="D9" s="17"/>
      <c r="E9" s="17">
        <v>316</v>
      </c>
      <c r="F9" s="17"/>
      <c r="G9" s="17"/>
      <c r="H9" s="17">
        <f>H7-E9</f>
        <v>1684</v>
      </c>
      <c r="I9" s="17">
        <v>0</v>
      </c>
      <c r="J9" s="17">
        <v>0</v>
      </c>
      <c r="K9" s="17">
        <v>0</v>
      </c>
      <c r="L9" s="17">
        <v>0</v>
      </c>
      <c r="M9" s="17">
        <f t="shared" si="0"/>
        <v>684</v>
      </c>
      <c r="N9" s="17" t="str">
        <f t="shared" si="1"/>
        <v>есть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</row>
    <row r="10" spans="1:249" s="20" customFormat="1" ht="19.5" customHeight="1">
      <c r="A10" s="13" t="s">
        <v>14</v>
      </c>
      <c r="B10" s="14" t="s">
        <v>22</v>
      </c>
      <c r="C10" s="21">
        <v>0</v>
      </c>
      <c r="D10" s="17">
        <v>0</v>
      </c>
      <c r="E10" s="17"/>
      <c r="F10" s="17"/>
      <c r="G10" s="17"/>
      <c r="H10" s="17">
        <f>H7-D8+D10</f>
        <v>1684</v>
      </c>
      <c r="I10" s="17">
        <v>0</v>
      </c>
      <c r="J10" s="17">
        <v>0</v>
      </c>
      <c r="K10" s="17">
        <v>0</v>
      </c>
      <c r="L10" s="17">
        <v>0</v>
      </c>
      <c r="M10" s="17">
        <f t="shared" si="0"/>
        <v>684</v>
      </c>
      <c r="N10" s="17" t="str">
        <f t="shared" si="1"/>
        <v>есть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</row>
    <row r="11" spans="1:249" s="20" customFormat="1" ht="19.5" customHeight="1">
      <c r="A11" s="13" t="s">
        <v>15</v>
      </c>
      <c r="B11" s="14" t="s">
        <v>23</v>
      </c>
      <c r="C11" s="21">
        <v>2</v>
      </c>
      <c r="D11" s="17">
        <v>316</v>
      </c>
      <c r="E11" s="17"/>
      <c r="F11" s="17"/>
      <c r="G11" s="17"/>
      <c r="H11" s="17">
        <f>H7-D11</f>
        <v>1684</v>
      </c>
      <c r="I11" s="17">
        <v>0</v>
      </c>
      <c r="J11" s="17">
        <v>0</v>
      </c>
      <c r="K11" s="17">
        <v>0</v>
      </c>
      <c r="L11" s="17">
        <v>0</v>
      </c>
      <c r="M11" s="17">
        <f t="shared" si="0"/>
        <v>684</v>
      </c>
      <c r="N11" s="17" t="str">
        <f t="shared" si="1"/>
        <v>есть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</row>
    <row r="12" spans="1:249" s="20" customFormat="1" ht="19.5" customHeight="1">
      <c r="A12" s="13" t="s">
        <v>16</v>
      </c>
      <c r="B12" s="14" t="s">
        <v>24</v>
      </c>
      <c r="C12" s="21">
        <v>1</v>
      </c>
      <c r="D12" s="17"/>
      <c r="E12" s="17"/>
      <c r="F12" s="17">
        <v>10</v>
      </c>
      <c r="G12" s="17">
        <v>0</v>
      </c>
      <c r="H12" s="17">
        <f>H7-F12-G12</f>
        <v>1990</v>
      </c>
      <c r="I12" s="17">
        <v>0</v>
      </c>
      <c r="J12" s="17">
        <v>0</v>
      </c>
      <c r="K12" s="17">
        <v>0</v>
      </c>
      <c r="L12" s="17">
        <v>0</v>
      </c>
      <c r="M12" s="17">
        <f t="shared" si="0"/>
        <v>990</v>
      </c>
      <c r="N12" s="17" t="str">
        <f t="shared" si="1"/>
        <v>есть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</row>
    <row r="13" spans="1:249" s="20" customFormat="1" ht="19.5" customHeight="1">
      <c r="A13" s="13" t="s">
        <v>25</v>
      </c>
      <c r="B13" s="14" t="s">
        <v>26</v>
      </c>
      <c r="C13" s="21">
        <v>0</v>
      </c>
      <c r="D13" s="17">
        <v>0</v>
      </c>
      <c r="E13" s="17"/>
      <c r="F13" s="17"/>
      <c r="G13" s="17"/>
      <c r="H13" s="17">
        <f>H7-D13</f>
        <v>2000</v>
      </c>
      <c r="I13" s="17">
        <v>0</v>
      </c>
      <c r="J13" s="17">
        <v>0</v>
      </c>
      <c r="K13" s="17">
        <v>0</v>
      </c>
      <c r="L13" s="17">
        <v>0</v>
      </c>
      <c r="M13" s="17">
        <f t="shared" si="0"/>
        <v>1000</v>
      </c>
      <c r="N13" s="17" t="str">
        <f t="shared" si="1"/>
        <v>есть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</row>
  </sheetData>
  <sheetProtection/>
  <mergeCells count="4">
    <mergeCell ref="A1:N1"/>
    <mergeCell ref="A2:N2"/>
    <mergeCell ref="A3:N3"/>
    <mergeCell ref="J5:M5"/>
  </mergeCells>
  <conditionalFormatting sqref="D7">
    <cfRule type="expression" priority="1" dxfId="1" stopIfTrue="1">
      <formula>август!#REF!&gt;0</formula>
    </cfRule>
    <cfRule type="expression" priority="2" dxfId="24" stopIfTrue="1">
      <formula>август!#REF!=0</formula>
    </cfRule>
  </conditionalFormatting>
  <dataValidations count="2">
    <dataValidation type="whole" allowBlank="1" showInputMessage="1" showErrorMessage="1" errorTitle="Внимание" error="Допускается ввод только целых не отрицательных чисел!" sqref="F7:G11 H8:H13 E7:E8 E10:E13 F13:G13 C12:D12 C7:C11 C13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D7:D8 F12:G12 D13 D10:D11 D9:E9 I7:M13 H7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L12"/>
  <sheetViews>
    <sheetView zoomScale="120" zoomScaleNormal="120" zoomScalePageLayoutView="0" workbookViewId="0" topLeftCell="A1">
      <selection activeCell="H13" sqref="H13"/>
    </sheetView>
  </sheetViews>
  <sheetFormatPr defaultColWidth="9.140625" defaultRowHeight="15"/>
  <cols>
    <col min="1" max="1" width="9.140625" style="39" customWidth="1"/>
    <col min="2" max="2" width="22.7109375" style="39" customWidth="1"/>
    <col min="3" max="3" width="13.8515625" style="39" customWidth="1"/>
    <col min="4" max="4" width="11.7109375" style="39" customWidth="1"/>
    <col min="5" max="5" width="15.28125" style="39" customWidth="1"/>
    <col min="6" max="6" width="13.8515625" style="39" customWidth="1"/>
    <col min="7" max="7" width="13.140625" style="39" customWidth="1"/>
    <col min="8" max="9" width="17.140625" style="39" customWidth="1"/>
    <col min="10" max="10" width="15.28125" style="39" customWidth="1"/>
    <col min="11" max="16384" width="9.140625" style="39" customWidth="1"/>
  </cols>
  <sheetData>
    <row r="3" spans="1:10" s="23" customFormat="1" ht="19.5" customHeight="1">
      <c r="A3" s="51" t="s">
        <v>27</v>
      </c>
      <c r="B3" s="51"/>
      <c r="C3" s="51"/>
      <c r="D3" s="51"/>
      <c r="E3" s="51"/>
      <c r="F3" s="51"/>
      <c r="G3" s="51"/>
      <c r="H3" s="51"/>
      <c r="I3" s="51"/>
      <c r="J3" s="51"/>
    </row>
    <row r="4" spans="1:11" s="1" customFormat="1" ht="15.75" customHeight="1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s="1" customFormat="1" ht="15.75" customHeight="1">
      <c r="A5" s="51" t="s">
        <v>108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2" s="23" customFormat="1" ht="15">
      <c r="A6" s="24"/>
      <c r="B6" s="24"/>
    </row>
    <row r="7" spans="1:3" s="23" customFormat="1" ht="15" hidden="1">
      <c r="A7" s="24"/>
      <c r="B7" s="24"/>
      <c r="C7" s="24"/>
    </row>
    <row r="8" spans="1:12" s="26" customFormat="1" ht="79.5" customHeight="1">
      <c r="A8" s="25" t="s">
        <v>2</v>
      </c>
      <c r="B8" s="25" t="s">
        <v>28</v>
      </c>
      <c r="C8" s="25" t="s">
        <v>29</v>
      </c>
      <c r="D8" s="25" t="s">
        <v>30</v>
      </c>
      <c r="E8" s="25" t="s">
        <v>31</v>
      </c>
      <c r="F8" s="25" t="s">
        <v>32</v>
      </c>
      <c r="G8" s="25" t="s">
        <v>33</v>
      </c>
      <c r="H8" s="25" t="s">
        <v>34</v>
      </c>
      <c r="I8" s="25" t="s">
        <v>35</v>
      </c>
      <c r="J8" s="25" t="s">
        <v>36</v>
      </c>
      <c r="K8" s="23"/>
      <c r="L8" s="23"/>
    </row>
    <row r="9" spans="1:12" s="26" customFormat="1" ht="15" customHeight="1">
      <c r="A9" s="27" t="s">
        <v>11</v>
      </c>
      <c r="B9" s="27" t="s">
        <v>12</v>
      </c>
      <c r="C9" s="27" t="s">
        <v>13</v>
      </c>
      <c r="D9" s="27" t="s">
        <v>14</v>
      </c>
      <c r="E9" s="27" t="s">
        <v>15</v>
      </c>
      <c r="F9" s="27" t="s">
        <v>16</v>
      </c>
      <c r="G9" s="27" t="s">
        <v>25</v>
      </c>
      <c r="H9" s="27" t="s">
        <v>37</v>
      </c>
      <c r="I9" s="27" t="s">
        <v>38</v>
      </c>
      <c r="J9" s="27" t="s">
        <v>17</v>
      </c>
      <c r="K9" s="23"/>
      <c r="L9" s="23"/>
    </row>
    <row r="10" spans="1:12" s="33" customFormat="1" ht="20.25" customHeight="1">
      <c r="A10" s="28" t="s">
        <v>11</v>
      </c>
      <c r="B10" s="29" t="s">
        <v>39</v>
      </c>
      <c r="C10" s="30"/>
      <c r="D10" s="30"/>
      <c r="E10" s="30"/>
      <c r="F10" s="31">
        <f>SUM(F11:F12)</f>
        <v>5860.19304</v>
      </c>
      <c r="G10" s="31">
        <f>SUM(G11:G12)</f>
        <v>490</v>
      </c>
      <c r="H10" s="52" t="s">
        <v>118</v>
      </c>
      <c r="I10" s="53"/>
      <c r="J10" s="31">
        <f>SUM(J11:J12)</f>
        <v>490</v>
      </c>
      <c r="K10" s="32"/>
      <c r="L10" s="32"/>
    </row>
    <row r="11" spans="1:12" s="33" customFormat="1" ht="26.25" customHeight="1">
      <c r="A11" s="13" t="s">
        <v>40</v>
      </c>
      <c r="B11" s="34" t="s">
        <v>104</v>
      </c>
      <c r="C11" s="35" t="s">
        <v>105</v>
      </c>
      <c r="D11" s="35" t="s">
        <v>107</v>
      </c>
      <c r="E11" s="36" t="s">
        <v>41</v>
      </c>
      <c r="F11" s="37">
        <v>5859.64304</v>
      </c>
      <c r="G11" s="37">
        <v>480</v>
      </c>
      <c r="H11" s="54"/>
      <c r="I11" s="55"/>
      <c r="J11" s="38">
        <f>G11</f>
        <v>480</v>
      </c>
      <c r="K11" s="32"/>
      <c r="L11" s="32"/>
    </row>
    <row r="12" spans="1:12" s="20" customFormat="1" ht="29.25" customHeight="1">
      <c r="A12" s="13" t="s">
        <v>44</v>
      </c>
      <c r="B12" s="34" t="s">
        <v>98</v>
      </c>
      <c r="C12" s="35" t="s">
        <v>106</v>
      </c>
      <c r="D12" s="35" t="s">
        <v>109</v>
      </c>
      <c r="E12" s="36" t="s">
        <v>41</v>
      </c>
      <c r="F12" s="37">
        <v>0.55</v>
      </c>
      <c r="G12" s="37">
        <v>10</v>
      </c>
      <c r="H12" s="56"/>
      <c r="I12" s="57"/>
      <c r="J12" s="38">
        <f>G12</f>
        <v>10</v>
      </c>
      <c r="K12" s="3"/>
      <c r="L12" s="3"/>
    </row>
  </sheetData>
  <sheetProtection/>
  <mergeCells count="4">
    <mergeCell ref="A3:J3"/>
    <mergeCell ref="A4:K4"/>
    <mergeCell ref="A5:K5"/>
    <mergeCell ref="H10:I12"/>
  </mergeCells>
  <dataValidations count="4">
    <dataValidation type="decimal" allowBlank="1" showErrorMessage="1" errorTitle="Ошибка" error="Допускается ввод только неотрицательных чисел!" sqref="F10:G12 J10:J12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12:C12 C11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C10:E10">
      <formula1>0</formula1>
      <formula2>9.99999999999999E+23</formula2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D11:E12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O13"/>
  <sheetViews>
    <sheetView zoomScale="120" zoomScaleNormal="120" zoomScalePageLayoutView="0" workbookViewId="0" topLeftCell="A2">
      <selection activeCell="F13" sqref="F13"/>
    </sheetView>
  </sheetViews>
  <sheetFormatPr defaultColWidth="9.140625" defaultRowHeight="15"/>
  <cols>
    <col min="1" max="1" width="9.140625" style="22" customWidth="1"/>
    <col min="2" max="2" width="45.7109375" style="22" customWidth="1"/>
    <col min="3" max="6" width="6.28125" style="22" customWidth="1"/>
    <col min="7" max="7" width="8.00390625" style="22" customWidth="1"/>
    <col min="8" max="8" width="10.8515625" style="22" customWidth="1"/>
    <col min="9" max="9" width="6.8515625" style="22" customWidth="1"/>
    <col min="10" max="11" width="6.7109375" style="22" customWidth="1"/>
    <col min="12" max="16384" width="9.140625" style="22" customWidth="1"/>
  </cols>
  <sheetData>
    <row r="1" spans="1:14" s="1" customFormat="1" ht="42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1" customFormat="1" ht="15.7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s="1" customFormat="1" ht="15.75" customHeight="1">
      <c r="A3" s="51" t="s">
        <v>110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4" s="3" customFormat="1" ht="15">
      <c r="A4" s="2"/>
      <c r="B4" s="2"/>
      <c r="C4" s="2"/>
      <c r="D4" s="2"/>
    </row>
    <row r="5" spans="1:249" s="8" customFormat="1" ht="157.5" customHeight="1">
      <c r="A5" s="4" t="s">
        <v>2</v>
      </c>
      <c r="B5" s="4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47" t="s">
        <v>42</v>
      </c>
      <c r="K5" s="48"/>
      <c r="L5" s="48"/>
      <c r="M5" s="49"/>
      <c r="N5" s="5" t="s">
        <v>47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</row>
    <row r="6" spans="1:249" s="12" customFormat="1" ht="15" customHeight="1">
      <c r="A6" s="9" t="s">
        <v>11</v>
      </c>
      <c r="B6" s="9" t="s">
        <v>12</v>
      </c>
      <c r="C6" s="9" t="s">
        <v>13</v>
      </c>
      <c r="D6" s="9" t="s">
        <v>14</v>
      </c>
      <c r="E6" s="9" t="s">
        <v>15</v>
      </c>
      <c r="F6" s="9" t="s">
        <v>16</v>
      </c>
      <c r="G6" s="9" t="str">
        <f>IF(F6="","5","7")</f>
        <v>7</v>
      </c>
      <c r="H6" s="9">
        <f>G6+1</f>
        <v>8</v>
      </c>
      <c r="I6" s="9" t="s">
        <v>38</v>
      </c>
      <c r="J6" s="9" t="s">
        <v>17</v>
      </c>
      <c r="K6" s="9" t="s">
        <v>18</v>
      </c>
      <c r="L6" s="9" t="s">
        <v>48</v>
      </c>
      <c r="M6" s="9" t="s">
        <v>49</v>
      </c>
      <c r="N6" s="9" t="s">
        <v>43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</row>
    <row r="7" spans="1:249" s="20" customFormat="1" ht="19.5" customHeight="1">
      <c r="A7" s="13" t="s">
        <v>11</v>
      </c>
      <c r="B7" s="14" t="s">
        <v>19</v>
      </c>
      <c r="C7" s="15"/>
      <c r="D7" s="16"/>
      <c r="E7" s="17"/>
      <c r="F7" s="17"/>
      <c r="G7" s="17"/>
      <c r="H7" s="17">
        <v>2000</v>
      </c>
      <c r="I7" s="17">
        <v>0</v>
      </c>
      <c r="J7" s="17">
        <v>0</v>
      </c>
      <c r="K7" s="17">
        <v>0</v>
      </c>
      <c r="L7" s="17">
        <v>1000</v>
      </c>
      <c r="M7" s="17">
        <f aca="true" t="shared" si="0" ref="M7:M13">H7-1000</f>
        <v>1000</v>
      </c>
      <c r="N7" s="17" t="str">
        <f>IF(H7&gt;0,"есть","нет")</f>
        <v>есть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</row>
    <row r="8" spans="1:249" s="20" customFormat="1" ht="19.5" customHeight="1">
      <c r="A8" s="13" t="s">
        <v>12</v>
      </c>
      <c r="B8" s="14" t="s">
        <v>20</v>
      </c>
      <c r="C8" s="21">
        <v>2</v>
      </c>
      <c r="D8" s="17">
        <v>30</v>
      </c>
      <c r="E8" s="17"/>
      <c r="F8" s="17"/>
      <c r="G8" s="17"/>
      <c r="H8" s="17">
        <f>H7-D8</f>
        <v>1970</v>
      </c>
      <c r="I8" s="17">
        <v>0</v>
      </c>
      <c r="J8" s="17">
        <v>0</v>
      </c>
      <c r="K8" s="17">
        <v>0</v>
      </c>
      <c r="L8" s="17">
        <v>0</v>
      </c>
      <c r="M8" s="17">
        <f t="shared" si="0"/>
        <v>970</v>
      </c>
      <c r="N8" s="17" t="str">
        <f aca="true" t="shared" si="1" ref="N8:N13">IF(H8&gt;0,"есть","нет")</f>
        <v>есть</v>
      </c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</row>
    <row r="9" spans="1:249" s="20" customFormat="1" ht="19.5" customHeight="1">
      <c r="A9" s="13" t="s">
        <v>13</v>
      </c>
      <c r="B9" s="14" t="s">
        <v>21</v>
      </c>
      <c r="C9" s="21">
        <v>2</v>
      </c>
      <c r="D9" s="17"/>
      <c r="E9" s="17">
        <v>30</v>
      </c>
      <c r="F9" s="17"/>
      <c r="G9" s="17"/>
      <c r="H9" s="17">
        <f>H7-E9</f>
        <v>1970</v>
      </c>
      <c r="I9" s="17">
        <v>0</v>
      </c>
      <c r="J9" s="17">
        <v>0</v>
      </c>
      <c r="K9" s="17">
        <v>0</v>
      </c>
      <c r="L9" s="17">
        <v>0</v>
      </c>
      <c r="M9" s="17">
        <f t="shared" si="0"/>
        <v>970</v>
      </c>
      <c r="N9" s="17" t="str">
        <f t="shared" si="1"/>
        <v>есть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</row>
    <row r="10" spans="1:249" s="20" customFormat="1" ht="19.5" customHeight="1">
      <c r="A10" s="13" t="s">
        <v>14</v>
      </c>
      <c r="B10" s="14" t="s">
        <v>22</v>
      </c>
      <c r="C10" s="21">
        <v>0</v>
      </c>
      <c r="D10" s="17">
        <v>0</v>
      </c>
      <c r="E10" s="17"/>
      <c r="F10" s="17"/>
      <c r="G10" s="17"/>
      <c r="H10" s="17">
        <f>H7-D8+D10</f>
        <v>1970</v>
      </c>
      <c r="I10" s="17">
        <v>0</v>
      </c>
      <c r="J10" s="17">
        <v>0</v>
      </c>
      <c r="K10" s="17">
        <v>0</v>
      </c>
      <c r="L10" s="17">
        <v>0</v>
      </c>
      <c r="M10" s="17">
        <f t="shared" si="0"/>
        <v>970</v>
      </c>
      <c r="N10" s="17" t="str">
        <f t="shared" si="1"/>
        <v>есть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</row>
    <row r="11" spans="1:249" s="20" customFormat="1" ht="19.5" customHeight="1">
      <c r="A11" s="13" t="s">
        <v>15</v>
      </c>
      <c r="B11" s="14" t="s">
        <v>23</v>
      </c>
      <c r="C11" s="21">
        <v>2</v>
      </c>
      <c r="D11" s="17">
        <v>30</v>
      </c>
      <c r="E11" s="17"/>
      <c r="F11" s="17"/>
      <c r="G11" s="17"/>
      <c r="H11" s="17">
        <f>H7-D11</f>
        <v>1970</v>
      </c>
      <c r="I11" s="17">
        <v>0</v>
      </c>
      <c r="J11" s="17">
        <v>0</v>
      </c>
      <c r="K11" s="17">
        <v>0</v>
      </c>
      <c r="L11" s="17">
        <v>0</v>
      </c>
      <c r="M11" s="17">
        <f t="shared" si="0"/>
        <v>970</v>
      </c>
      <c r="N11" s="17" t="str">
        <f t="shared" si="1"/>
        <v>есть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</row>
    <row r="12" spans="1:249" s="20" customFormat="1" ht="19.5" customHeight="1">
      <c r="A12" s="13" t="s">
        <v>16</v>
      </c>
      <c r="B12" s="14" t="s">
        <v>24</v>
      </c>
      <c r="C12" s="21">
        <v>1</v>
      </c>
      <c r="D12" s="17"/>
      <c r="E12" s="17"/>
      <c r="F12" s="17">
        <v>15</v>
      </c>
      <c r="G12" s="17">
        <v>0</v>
      </c>
      <c r="H12" s="17">
        <f>H7-F12-G12</f>
        <v>1985</v>
      </c>
      <c r="I12" s="17">
        <v>0</v>
      </c>
      <c r="J12" s="17">
        <v>0</v>
      </c>
      <c r="K12" s="17">
        <v>0</v>
      </c>
      <c r="L12" s="17">
        <v>0</v>
      </c>
      <c r="M12" s="17">
        <f t="shared" si="0"/>
        <v>985</v>
      </c>
      <c r="N12" s="17" t="str">
        <f t="shared" si="1"/>
        <v>есть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</row>
    <row r="13" spans="1:249" s="20" customFormat="1" ht="19.5" customHeight="1">
      <c r="A13" s="13" t="s">
        <v>25</v>
      </c>
      <c r="B13" s="14" t="s">
        <v>26</v>
      </c>
      <c r="C13" s="21">
        <v>0</v>
      </c>
      <c r="D13" s="17">
        <v>0</v>
      </c>
      <c r="E13" s="17"/>
      <c r="F13" s="17"/>
      <c r="G13" s="17"/>
      <c r="H13" s="17">
        <f>H7-D13</f>
        <v>2000</v>
      </c>
      <c r="I13" s="17">
        <v>0</v>
      </c>
      <c r="J13" s="17">
        <v>0</v>
      </c>
      <c r="K13" s="17">
        <v>0</v>
      </c>
      <c r="L13" s="17">
        <v>0</v>
      </c>
      <c r="M13" s="17">
        <f t="shared" si="0"/>
        <v>1000</v>
      </c>
      <c r="N13" s="17" t="str">
        <f t="shared" si="1"/>
        <v>есть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</row>
  </sheetData>
  <sheetProtection/>
  <mergeCells count="4">
    <mergeCell ref="A1:N1"/>
    <mergeCell ref="A2:N2"/>
    <mergeCell ref="A3:N3"/>
    <mergeCell ref="J5:M5"/>
  </mergeCells>
  <conditionalFormatting sqref="D7">
    <cfRule type="expression" priority="1" dxfId="1" stopIfTrue="1">
      <formula>сентябрь!#REF!&gt;0</formula>
    </cfRule>
    <cfRule type="expression" priority="2" dxfId="24" stopIfTrue="1">
      <formula>сентябрь!#REF!=0</formula>
    </cfRule>
  </conditionalFormatting>
  <dataValidations count="2">
    <dataValidation type="decimal" allowBlank="1" showErrorMessage="1" errorTitle="Ошибка" error="Допускается ввод только неотрицательных чисел!" sqref="D7:D8 F12:G12 D13 D10:D11 D9:E9 I7:M13 H7">
      <formula1>0</formula1>
      <formula2>9.99999999999999E+23</formula2>
    </dataValidation>
    <dataValidation type="whole" allowBlank="1" showInputMessage="1" showErrorMessage="1" errorTitle="Внимание" error="Допускается ввод только целых не отрицательных чисел!" sqref="F7:G11 H8:H13 E7:E8 E10:E13 F13:G13 C12:D12 C7:C11 C13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L12"/>
  <sheetViews>
    <sheetView zoomScale="120" zoomScaleNormal="120" zoomScalePageLayoutView="0" workbookViewId="0" topLeftCell="A1">
      <selection activeCell="I17" sqref="I17"/>
    </sheetView>
  </sheetViews>
  <sheetFormatPr defaultColWidth="9.140625" defaultRowHeight="15"/>
  <cols>
    <col min="1" max="1" width="9.140625" style="39" customWidth="1"/>
    <col min="2" max="2" width="22.7109375" style="39" customWidth="1"/>
    <col min="3" max="3" width="13.8515625" style="39" customWidth="1"/>
    <col min="4" max="4" width="11.7109375" style="39" customWidth="1"/>
    <col min="5" max="5" width="15.28125" style="39" customWidth="1"/>
    <col min="6" max="6" width="13.8515625" style="39" customWidth="1"/>
    <col min="7" max="7" width="13.140625" style="39" customWidth="1"/>
    <col min="8" max="9" width="17.140625" style="39" customWidth="1"/>
    <col min="10" max="10" width="15.28125" style="39" customWidth="1"/>
    <col min="11" max="16384" width="9.140625" style="39" customWidth="1"/>
  </cols>
  <sheetData>
    <row r="3" spans="1:10" s="23" customFormat="1" ht="19.5" customHeight="1">
      <c r="A3" s="51" t="s">
        <v>27</v>
      </c>
      <c r="B3" s="51"/>
      <c r="C3" s="51"/>
      <c r="D3" s="51"/>
      <c r="E3" s="51"/>
      <c r="F3" s="51"/>
      <c r="G3" s="51"/>
      <c r="H3" s="51"/>
      <c r="I3" s="51"/>
      <c r="J3" s="51"/>
    </row>
    <row r="4" spans="1:11" s="1" customFormat="1" ht="15.75" customHeight="1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s="1" customFormat="1" ht="15.75" customHeight="1">
      <c r="A5" s="51" t="s">
        <v>111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2" s="23" customFormat="1" ht="15">
      <c r="A6" s="24"/>
      <c r="B6" s="24"/>
    </row>
    <row r="7" spans="1:3" s="23" customFormat="1" ht="15" hidden="1">
      <c r="A7" s="24"/>
      <c r="B7" s="24"/>
      <c r="C7" s="24"/>
    </row>
    <row r="8" spans="1:12" s="26" customFormat="1" ht="79.5" customHeight="1">
      <c r="A8" s="25" t="s">
        <v>2</v>
      </c>
      <c r="B8" s="25" t="s">
        <v>28</v>
      </c>
      <c r="C8" s="25" t="s">
        <v>29</v>
      </c>
      <c r="D8" s="25" t="s">
        <v>30</v>
      </c>
      <c r="E8" s="25" t="s">
        <v>31</v>
      </c>
      <c r="F8" s="25" t="s">
        <v>32</v>
      </c>
      <c r="G8" s="25" t="s">
        <v>33</v>
      </c>
      <c r="H8" s="25" t="s">
        <v>34</v>
      </c>
      <c r="I8" s="25" t="s">
        <v>35</v>
      </c>
      <c r="J8" s="25" t="s">
        <v>36</v>
      </c>
      <c r="K8" s="23"/>
      <c r="L8" s="23"/>
    </row>
    <row r="9" spans="1:12" s="26" customFormat="1" ht="15" customHeight="1">
      <c r="A9" s="27" t="s">
        <v>11</v>
      </c>
      <c r="B9" s="27" t="s">
        <v>12</v>
      </c>
      <c r="C9" s="27" t="s">
        <v>13</v>
      </c>
      <c r="D9" s="27" t="s">
        <v>14</v>
      </c>
      <c r="E9" s="27" t="s">
        <v>15</v>
      </c>
      <c r="F9" s="27" t="s">
        <v>16</v>
      </c>
      <c r="G9" s="27" t="s">
        <v>25</v>
      </c>
      <c r="H9" s="27" t="s">
        <v>37</v>
      </c>
      <c r="I9" s="27" t="s">
        <v>38</v>
      </c>
      <c r="J9" s="27" t="s">
        <v>17</v>
      </c>
      <c r="K9" s="23"/>
      <c r="L9" s="23"/>
    </row>
    <row r="10" spans="1:12" s="33" customFormat="1" ht="20.25" customHeight="1">
      <c r="A10" s="28" t="s">
        <v>11</v>
      </c>
      <c r="B10" s="29" t="s">
        <v>39</v>
      </c>
      <c r="C10" s="30"/>
      <c r="D10" s="30"/>
      <c r="E10" s="30"/>
      <c r="F10" s="31">
        <f>SUM(F11:F12)</f>
        <v>1.1</v>
      </c>
      <c r="G10" s="31">
        <f>SUM(G11:G12)</f>
        <v>30</v>
      </c>
      <c r="H10" s="52" t="s">
        <v>119</v>
      </c>
      <c r="I10" s="53"/>
      <c r="J10" s="31">
        <f>SUM(J11:J12)</f>
        <v>30</v>
      </c>
      <c r="K10" s="32"/>
      <c r="L10" s="32"/>
    </row>
    <row r="11" spans="1:12" s="33" customFormat="1" ht="26.25" customHeight="1">
      <c r="A11" s="13" t="s">
        <v>40</v>
      </c>
      <c r="B11" s="34" t="s">
        <v>112</v>
      </c>
      <c r="C11" s="35" t="s">
        <v>114</v>
      </c>
      <c r="D11" s="35" t="s">
        <v>116</v>
      </c>
      <c r="E11" s="36" t="s">
        <v>41</v>
      </c>
      <c r="F11" s="37">
        <v>0.55</v>
      </c>
      <c r="G11" s="37">
        <v>15</v>
      </c>
      <c r="H11" s="54"/>
      <c r="I11" s="55"/>
      <c r="J11" s="38">
        <f>G11</f>
        <v>15</v>
      </c>
      <c r="K11" s="32"/>
      <c r="L11" s="32"/>
    </row>
    <row r="12" spans="1:12" s="20" customFormat="1" ht="29.25" customHeight="1">
      <c r="A12" s="13" t="s">
        <v>44</v>
      </c>
      <c r="B12" s="34" t="s">
        <v>113</v>
      </c>
      <c r="C12" s="35" t="s">
        <v>115</v>
      </c>
      <c r="D12" s="35" t="s">
        <v>117</v>
      </c>
      <c r="E12" s="36" t="s">
        <v>41</v>
      </c>
      <c r="F12" s="37">
        <v>0.55</v>
      </c>
      <c r="G12" s="37">
        <v>15</v>
      </c>
      <c r="H12" s="56"/>
      <c r="I12" s="57"/>
      <c r="J12" s="38">
        <f>G12</f>
        <v>15</v>
      </c>
      <c r="K12" s="3"/>
      <c r="L12" s="3"/>
    </row>
  </sheetData>
  <sheetProtection/>
  <mergeCells count="4">
    <mergeCell ref="A3:J3"/>
    <mergeCell ref="A4:K4"/>
    <mergeCell ref="A5:K5"/>
    <mergeCell ref="H10:I12"/>
  </mergeCells>
  <dataValidations count="4"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D11:E12"/>
    <dataValidation type="whole" allowBlank="1" showInputMessage="1" showErrorMessage="1" errorTitle="Внимание" error="Допускается ввод только целых не отрицательных чисел!" sqref="C10:E10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12:C12 C11">
      <formula1>900</formula1>
    </dataValidation>
    <dataValidation type="decimal" allowBlank="1" showErrorMessage="1" errorTitle="Ошибка" error="Допускается ввод только неотрицательных чисел!" sqref="F10:G12 J10:J12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O13"/>
  <sheetViews>
    <sheetView zoomScale="120" zoomScaleNormal="120" zoomScalePageLayoutView="0" workbookViewId="0" topLeftCell="A2">
      <selection activeCell="H13" sqref="H13"/>
    </sheetView>
  </sheetViews>
  <sheetFormatPr defaultColWidth="9.140625" defaultRowHeight="15"/>
  <cols>
    <col min="1" max="1" width="9.140625" style="22" customWidth="1"/>
    <col min="2" max="2" width="45.7109375" style="22" customWidth="1"/>
    <col min="3" max="6" width="6.28125" style="22" customWidth="1"/>
    <col min="7" max="7" width="8.00390625" style="22" customWidth="1"/>
    <col min="8" max="8" width="10.8515625" style="22" customWidth="1"/>
    <col min="9" max="9" width="6.8515625" style="22" customWidth="1"/>
    <col min="10" max="11" width="6.7109375" style="22" customWidth="1"/>
    <col min="12" max="16384" width="9.140625" style="22" customWidth="1"/>
  </cols>
  <sheetData>
    <row r="1" spans="1:14" s="1" customFormat="1" ht="42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1" customFormat="1" ht="15.7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s="1" customFormat="1" ht="15.75" customHeight="1">
      <c r="A3" s="51" t="s">
        <v>120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4" s="3" customFormat="1" ht="15">
      <c r="A4" s="2"/>
      <c r="B4" s="2"/>
      <c r="C4" s="2"/>
      <c r="D4" s="2"/>
    </row>
    <row r="5" spans="1:249" s="8" customFormat="1" ht="157.5" customHeight="1">
      <c r="A5" s="4" t="s">
        <v>2</v>
      </c>
      <c r="B5" s="4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47" t="s">
        <v>42</v>
      </c>
      <c r="K5" s="48"/>
      <c r="L5" s="48"/>
      <c r="M5" s="49"/>
      <c r="N5" s="5" t="s">
        <v>47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</row>
    <row r="6" spans="1:249" s="12" customFormat="1" ht="15" customHeight="1">
      <c r="A6" s="9" t="s">
        <v>11</v>
      </c>
      <c r="B6" s="9" t="s">
        <v>12</v>
      </c>
      <c r="C6" s="9" t="s">
        <v>13</v>
      </c>
      <c r="D6" s="9" t="s">
        <v>14</v>
      </c>
      <c r="E6" s="9" t="s">
        <v>15</v>
      </c>
      <c r="F6" s="9" t="s">
        <v>16</v>
      </c>
      <c r="G6" s="9" t="str">
        <f>IF(F6="","5","7")</f>
        <v>7</v>
      </c>
      <c r="H6" s="9">
        <f>G6+1</f>
        <v>8</v>
      </c>
      <c r="I6" s="9" t="s">
        <v>38</v>
      </c>
      <c r="J6" s="9" t="s">
        <v>17</v>
      </c>
      <c r="K6" s="9" t="s">
        <v>18</v>
      </c>
      <c r="L6" s="9" t="s">
        <v>48</v>
      </c>
      <c r="M6" s="9" t="s">
        <v>49</v>
      </c>
      <c r="N6" s="9" t="s">
        <v>43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</row>
    <row r="7" spans="1:249" s="20" customFormat="1" ht="19.5" customHeight="1">
      <c r="A7" s="13" t="s">
        <v>11</v>
      </c>
      <c r="B7" s="14" t="s">
        <v>19</v>
      </c>
      <c r="C7" s="15"/>
      <c r="D7" s="16"/>
      <c r="E7" s="17"/>
      <c r="F7" s="17"/>
      <c r="G7" s="17"/>
      <c r="H7" s="17">
        <v>2000</v>
      </c>
      <c r="I7" s="17">
        <v>0</v>
      </c>
      <c r="J7" s="17">
        <v>0</v>
      </c>
      <c r="K7" s="17">
        <v>0</v>
      </c>
      <c r="L7" s="17">
        <v>1000</v>
      </c>
      <c r="M7" s="17">
        <f aca="true" t="shared" si="0" ref="M7:M13">H7-1000</f>
        <v>1000</v>
      </c>
      <c r="N7" s="17" t="str">
        <f>IF(H7&gt;0,"есть","нет")</f>
        <v>есть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</row>
    <row r="8" spans="1:249" s="20" customFormat="1" ht="19.5" customHeight="1">
      <c r="A8" s="13" t="s">
        <v>12</v>
      </c>
      <c r="B8" s="14" t="s">
        <v>20</v>
      </c>
      <c r="C8" s="21">
        <v>4</v>
      </c>
      <c r="D8" s="17">
        <v>252</v>
      </c>
      <c r="E8" s="17"/>
      <c r="F8" s="17"/>
      <c r="G8" s="17"/>
      <c r="H8" s="17">
        <f>H7-D8</f>
        <v>1748</v>
      </c>
      <c r="I8" s="17">
        <v>0</v>
      </c>
      <c r="J8" s="17">
        <v>0</v>
      </c>
      <c r="K8" s="17">
        <v>0</v>
      </c>
      <c r="L8" s="17">
        <v>0</v>
      </c>
      <c r="M8" s="17">
        <f t="shared" si="0"/>
        <v>748</v>
      </c>
      <c r="N8" s="17" t="str">
        <f aca="true" t="shared" si="1" ref="N8:N13">IF(H8&gt;0,"есть","нет")</f>
        <v>есть</v>
      </c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</row>
    <row r="9" spans="1:249" s="20" customFormat="1" ht="19.5" customHeight="1">
      <c r="A9" s="13" t="s">
        <v>13</v>
      </c>
      <c r="B9" s="14" t="s">
        <v>21</v>
      </c>
      <c r="C9" s="21">
        <v>4</v>
      </c>
      <c r="D9" s="17"/>
      <c r="E9" s="17">
        <v>252</v>
      </c>
      <c r="F9" s="17"/>
      <c r="G9" s="17"/>
      <c r="H9" s="17">
        <f>H7-E9</f>
        <v>1748</v>
      </c>
      <c r="I9" s="17">
        <v>0</v>
      </c>
      <c r="J9" s="17">
        <v>0</v>
      </c>
      <c r="K9" s="17">
        <v>0</v>
      </c>
      <c r="L9" s="17">
        <v>0</v>
      </c>
      <c r="M9" s="17">
        <f t="shared" si="0"/>
        <v>748</v>
      </c>
      <c r="N9" s="17" t="str">
        <f t="shared" si="1"/>
        <v>есть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</row>
    <row r="10" spans="1:249" s="20" customFormat="1" ht="19.5" customHeight="1">
      <c r="A10" s="13" t="s">
        <v>14</v>
      </c>
      <c r="B10" s="14" t="s">
        <v>22</v>
      </c>
      <c r="C10" s="21">
        <v>0</v>
      </c>
      <c r="D10" s="17">
        <v>0</v>
      </c>
      <c r="E10" s="17"/>
      <c r="F10" s="17"/>
      <c r="G10" s="17"/>
      <c r="H10" s="17">
        <f>H7-D8+D10</f>
        <v>1748</v>
      </c>
      <c r="I10" s="17">
        <v>0</v>
      </c>
      <c r="J10" s="17">
        <v>0</v>
      </c>
      <c r="K10" s="17">
        <v>0</v>
      </c>
      <c r="L10" s="17">
        <v>0</v>
      </c>
      <c r="M10" s="17">
        <f t="shared" si="0"/>
        <v>748</v>
      </c>
      <c r="N10" s="17" t="str">
        <f t="shared" si="1"/>
        <v>есть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</row>
    <row r="11" spans="1:249" s="20" customFormat="1" ht="19.5" customHeight="1">
      <c r="A11" s="13" t="s">
        <v>15</v>
      </c>
      <c r="B11" s="14" t="s">
        <v>23</v>
      </c>
      <c r="C11" s="21">
        <v>4</v>
      </c>
      <c r="D11" s="17">
        <v>252</v>
      </c>
      <c r="E11" s="17"/>
      <c r="F11" s="17"/>
      <c r="G11" s="17"/>
      <c r="H11" s="17">
        <f>H7-D11</f>
        <v>1748</v>
      </c>
      <c r="I11" s="17">
        <v>0</v>
      </c>
      <c r="J11" s="17">
        <v>0</v>
      </c>
      <c r="K11" s="17">
        <v>0</v>
      </c>
      <c r="L11" s="17">
        <v>0</v>
      </c>
      <c r="M11" s="17">
        <f t="shared" si="0"/>
        <v>748</v>
      </c>
      <c r="N11" s="17" t="str">
        <f t="shared" si="1"/>
        <v>есть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</row>
    <row r="12" spans="1:249" s="20" customFormat="1" ht="19.5" customHeight="1">
      <c r="A12" s="13" t="s">
        <v>16</v>
      </c>
      <c r="B12" s="14" t="s">
        <v>24</v>
      </c>
      <c r="C12" s="21">
        <v>1</v>
      </c>
      <c r="D12" s="17"/>
      <c r="E12" s="17"/>
      <c r="F12" s="17">
        <v>0</v>
      </c>
      <c r="G12" s="17">
        <v>0</v>
      </c>
      <c r="H12" s="17">
        <f>H7-F12-G12</f>
        <v>2000</v>
      </c>
      <c r="I12" s="17">
        <v>0</v>
      </c>
      <c r="J12" s="17">
        <v>0</v>
      </c>
      <c r="K12" s="17">
        <v>0</v>
      </c>
      <c r="L12" s="17">
        <v>0</v>
      </c>
      <c r="M12" s="17">
        <f t="shared" si="0"/>
        <v>1000</v>
      </c>
      <c r="N12" s="17" t="str">
        <f t="shared" si="1"/>
        <v>есть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</row>
    <row r="13" spans="1:249" s="20" customFormat="1" ht="19.5" customHeight="1">
      <c r="A13" s="13" t="s">
        <v>25</v>
      </c>
      <c r="B13" s="14" t="s">
        <v>26</v>
      </c>
      <c r="C13" s="21">
        <v>0</v>
      </c>
      <c r="D13" s="17">
        <v>0</v>
      </c>
      <c r="E13" s="17"/>
      <c r="F13" s="17"/>
      <c r="G13" s="17"/>
      <c r="H13" s="17">
        <f>H7-D13</f>
        <v>2000</v>
      </c>
      <c r="I13" s="17">
        <v>0</v>
      </c>
      <c r="J13" s="17">
        <v>0</v>
      </c>
      <c r="K13" s="17">
        <v>0</v>
      </c>
      <c r="L13" s="17">
        <v>0</v>
      </c>
      <c r="M13" s="17">
        <f t="shared" si="0"/>
        <v>1000</v>
      </c>
      <c r="N13" s="17" t="str">
        <f t="shared" si="1"/>
        <v>есть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</row>
  </sheetData>
  <sheetProtection/>
  <mergeCells count="4">
    <mergeCell ref="A1:N1"/>
    <mergeCell ref="A2:N2"/>
    <mergeCell ref="A3:N3"/>
    <mergeCell ref="J5:M5"/>
  </mergeCells>
  <conditionalFormatting sqref="D7">
    <cfRule type="expression" priority="1" dxfId="1" stopIfTrue="1">
      <formula>октябрь!#REF!&gt;0</formula>
    </cfRule>
    <cfRule type="expression" priority="2" dxfId="24" stopIfTrue="1">
      <formula>октябрь!#REF!=0</formula>
    </cfRule>
  </conditionalFormatting>
  <dataValidations count="2">
    <dataValidation type="whole" allowBlank="1" showInputMessage="1" showErrorMessage="1" errorTitle="Внимание" error="Допускается ввод только целых не отрицательных чисел!" sqref="F7:G11 H8:H13 E7:E8 E10:E13 F13:G13 C12:D12 C7:C11 C13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D7:D8 F12:G12 D13 D10:D11 D9:E9 I7:M13 H7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3"/>
  <sheetViews>
    <sheetView zoomScalePageLayoutView="0" workbookViewId="0" topLeftCell="A3">
      <selection activeCell="G21" sqref="G21"/>
    </sheetView>
  </sheetViews>
  <sheetFormatPr defaultColWidth="9.140625" defaultRowHeight="15"/>
  <cols>
    <col min="1" max="1" width="9.140625" style="39" customWidth="1"/>
    <col min="2" max="2" width="22.7109375" style="39" customWidth="1"/>
    <col min="3" max="3" width="13.8515625" style="39" customWidth="1"/>
    <col min="4" max="4" width="11.7109375" style="39" customWidth="1"/>
    <col min="5" max="5" width="15.28125" style="39" customWidth="1"/>
    <col min="6" max="6" width="13.8515625" style="39" customWidth="1"/>
    <col min="7" max="7" width="13.140625" style="39" customWidth="1"/>
    <col min="8" max="9" width="17.140625" style="39" customWidth="1"/>
    <col min="10" max="10" width="15.28125" style="39" customWidth="1"/>
    <col min="11" max="16384" width="9.140625" style="39" customWidth="1"/>
  </cols>
  <sheetData>
    <row r="3" spans="1:10" s="23" customFormat="1" ht="19.5" customHeight="1">
      <c r="A3" s="51" t="s">
        <v>27</v>
      </c>
      <c r="B3" s="51"/>
      <c r="C3" s="51"/>
      <c r="D3" s="51"/>
      <c r="E3" s="51"/>
      <c r="F3" s="51"/>
      <c r="G3" s="51"/>
      <c r="H3" s="51"/>
      <c r="I3" s="51"/>
      <c r="J3" s="51"/>
    </row>
    <row r="4" spans="1:11" s="1" customFormat="1" ht="15.75" customHeight="1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s="1" customFormat="1" ht="15.75" customHeight="1">
      <c r="A5" s="51" t="s">
        <v>46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2" s="23" customFormat="1" ht="15">
      <c r="A6" s="24"/>
      <c r="B6" s="24"/>
    </row>
    <row r="7" spans="1:3" s="23" customFormat="1" ht="15" hidden="1">
      <c r="A7" s="24"/>
      <c r="B7" s="24"/>
      <c r="C7" s="24"/>
    </row>
    <row r="8" spans="1:12" s="26" customFormat="1" ht="79.5" customHeight="1">
      <c r="A8" s="25" t="s">
        <v>2</v>
      </c>
      <c r="B8" s="25" t="s">
        <v>28</v>
      </c>
      <c r="C8" s="25" t="s">
        <v>29</v>
      </c>
      <c r="D8" s="25" t="s">
        <v>30</v>
      </c>
      <c r="E8" s="25" t="s">
        <v>31</v>
      </c>
      <c r="F8" s="25" t="s">
        <v>32</v>
      </c>
      <c r="G8" s="25" t="s">
        <v>33</v>
      </c>
      <c r="H8" s="25" t="s">
        <v>34</v>
      </c>
      <c r="I8" s="25" t="s">
        <v>35</v>
      </c>
      <c r="J8" s="25" t="s">
        <v>36</v>
      </c>
      <c r="K8" s="23"/>
      <c r="L8" s="23"/>
    </row>
    <row r="9" spans="1:12" s="26" customFormat="1" ht="15" customHeight="1">
      <c r="A9" s="27" t="s">
        <v>11</v>
      </c>
      <c r="B9" s="27" t="s">
        <v>12</v>
      </c>
      <c r="C9" s="27" t="s">
        <v>13</v>
      </c>
      <c r="D9" s="27" t="s">
        <v>14</v>
      </c>
      <c r="E9" s="27" t="s">
        <v>15</v>
      </c>
      <c r="F9" s="27" t="s">
        <v>16</v>
      </c>
      <c r="G9" s="27" t="s">
        <v>25</v>
      </c>
      <c r="H9" s="27" t="s">
        <v>37</v>
      </c>
      <c r="I9" s="27" t="s">
        <v>38</v>
      </c>
      <c r="J9" s="27" t="s">
        <v>17</v>
      </c>
      <c r="K9" s="23"/>
      <c r="L9" s="23"/>
    </row>
    <row r="10" spans="1:12" s="33" customFormat="1" ht="20.25" customHeight="1">
      <c r="A10" s="28" t="s">
        <v>11</v>
      </c>
      <c r="B10" s="29" t="s">
        <v>39</v>
      </c>
      <c r="C10" s="30"/>
      <c r="D10" s="30"/>
      <c r="E10" s="30"/>
      <c r="F10" s="31">
        <f>SUM(F11:F13)</f>
        <v>4.1139600000000005</v>
      </c>
      <c r="G10" s="31">
        <f>SUM(G11:G13)</f>
        <v>85</v>
      </c>
      <c r="H10" s="52" t="s">
        <v>58</v>
      </c>
      <c r="I10" s="53"/>
      <c r="J10" s="31">
        <f>SUM(J11:J13)</f>
        <v>85</v>
      </c>
      <c r="K10" s="32"/>
      <c r="L10" s="32"/>
    </row>
    <row r="11" spans="1:12" s="20" customFormat="1" ht="20.25" customHeight="1">
      <c r="A11" s="13" t="s">
        <v>40</v>
      </c>
      <c r="B11" s="34" t="s">
        <v>50</v>
      </c>
      <c r="C11" s="35" t="s">
        <v>53</v>
      </c>
      <c r="D11" s="35" t="s">
        <v>56</v>
      </c>
      <c r="E11" s="36" t="s">
        <v>41</v>
      </c>
      <c r="F11" s="37">
        <v>0.55</v>
      </c>
      <c r="G11" s="37">
        <v>15</v>
      </c>
      <c r="H11" s="54"/>
      <c r="I11" s="55"/>
      <c r="J11" s="38">
        <f>G11-H11</f>
        <v>15</v>
      </c>
      <c r="K11" s="3"/>
      <c r="L11" s="3"/>
    </row>
    <row r="12" spans="1:12" s="20" customFormat="1" ht="20.25" customHeight="1">
      <c r="A12" s="13" t="s">
        <v>44</v>
      </c>
      <c r="B12" s="34" t="s">
        <v>51</v>
      </c>
      <c r="C12" s="35" t="s">
        <v>54</v>
      </c>
      <c r="D12" s="35" t="s">
        <v>56</v>
      </c>
      <c r="E12" s="36" t="s">
        <v>41</v>
      </c>
      <c r="F12" s="37">
        <v>0.55</v>
      </c>
      <c r="G12" s="37">
        <v>10</v>
      </c>
      <c r="H12" s="54"/>
      <c r="I12" s="55"/>
      <c r="J12" s="38">
        <f>G12-H12</f>
        <v>10</v>
      </c>
      <c r="K12" s="3"/>
      <c r="L12" s="3"/>
    </row>
    <row r="13" spans="1:12" s="20" customFormat="1" ht="20.25" customHeight="1">
      <c r="A13" s="13" t="s">
        <v>45</v>
      </c>
      <c r="B13" s="34" t="s">
        <v>52</v>
      </c>
      <c r="C13" s="35" t="s">
        <v>55</v>
      </c>
      <c r="D13" s="35" t="s">
        <v>57</v>
      </c>
      <c r="E13" s="36" t="s">
        <v>41</v>
      </c>
      <c r="F13" s="37">
        <v>3.01396</v>
      </c>
      <c r="G13" s="37">
        <v>60</v>
      </c>
      <c r="H13" s="56"/>
      <c r="I13" s="57"/>
      <c r="J13" s="38">
        <f>G13-H13</f>
        <v>60</v>
      </c>
      <c r="K13" s="3"/>
      <c r="L13" s="3"/>
    </row>
    <row r="14" s="22" customFormat="1" ht="15"/>
  </sheetData>
  <sheetProtection/>
  <mergeCells count="4">
    <mergeCell ref="A3:J3"/>
    <mergeCell ref="A4:K4"/>
    <mergeCell ref="A5:K5"/>
    <mergeCell ref="H10:I13"/>
  </mergeCells>
  <dataValidations count="4">
    <dataValidation type="decimal" allowBlank="1" showErrorMessage="1" errorTitle="Ошибка" error="Допускается ввод только неотрицательных чисел!" sqref="F10:G13 J10:J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11:C13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C10:E10">
      <formula1>0</formula1>
      <formula2>9.99999999999999E+23</formula2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D11:E13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3:L14"/>
  <sheetViews>
    <sheetView zoomScale="120" zoomScaleNormal="120" zoomScalePageLayoutView="0" workbookViewId="0" topLeftCell="A1">
      <selection activeCell="A10" sqref="A10:IV10"/>
    </sheetView>
  </sheetViews>
  <sheetFormatPr defaultColWidth="9.140625" defaultRowHeight="15"/>
  <cols>
    <col min="1" max="1" width="9.140625" style="39" customWidth="1"/>
    <col min="2" max="2" width="22.7109375" style="39" customWidth="1"/>
    <col min="3" max="3" width="13.8515625" style="39" customWidth="1"/>
    <col min="4" max="4" width="11.7109375" style="39" customWidth="1"/>
    <col min="5" max="5" width="15.28125" style="39" customWidth="1"/>
    <col min="6" max="6" width="13.8515625" style="39" customWidth="1"/>
    <col min="7" max="7" width="13.140625" style="39" customWidth="1"/>
    <col min="8" max="9" width="17.140625" style="39" customWidth="1"/>
    <col min="10" max="10" width="15.28125" style="39" customWidth="1"/>
    <col min="11" max="16384" width="9.140625" style="39" customWidth="1"/>
  </cols>
  <sheetData>
    <row r="3" spans="1:10" s="23" customFormat="1" ht="19.5" customHeight="1">
      <c r="A3" s="51" t="s">
        <v>27</v>
      </c>
      <c r="B3" s="51"/>
      <c r="C3" s="51"/>
      <c r="D3" s="51"/>
      <c r="E3" s="51"/>
      <c r="F3" s="51"/>
      <c r="G3" s="51"/>
      <c r="H3" s="51"/>
      <c r="I3" s="51"/>
      <c r="J3" s="51"/>
    </row>
    <row r="4" spans="1:11" s="1" customFormat="1" ht="15.75" customHeight="1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s="1" customFormat="1" ht="15.75" customHeight="1">
      <c r="A5" s="51" t="s">
        <v>120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2" s="23" customFormat="1" ht="15">
      <c r="A6" s="24"/>
      <c r="B6" s="24"/>
    </row>
    <row r="7" spans="1:3" s="23" customFormat="1" ht="15" hidden="1">
      <c r="A7" s="24"/>
      <c r="B7" s="24"/>
      <c r="C7" s="24"/>
    </row>
    <row r="8" spans="1:12" s="26" customFormat="1" ht="79.5" customHeight="1">
      <c r="A8" s="25" t="s">
        <v>2</v>
      </c>
      <c r="B8" s="25" t="s">
        <v>28</v>
      </c>
      <c r="C8" s="25" t="s">
        <v>29</v>
      </c>
      <c r="D8" s="25" t="s">
        <v>30</v>
      </c>
      <c r="E8" s="25" t="s">
        <v>31</v>
      </c>
      <c r="F8" s="25" t="s">
        <v>32</v>
      </c>
      <c r="G8" s="25" t="s">
        <v>33</v>
      </c>
      <c r="H8" s="25" t="s">
        <v>34</v>
      </c>
      <c r="I8" s="25" t="s">
        <v>35</v>
      </c>
      <c r="J8" s="25" t="s">
        <v>36</v>
      </c>
      <c r="K8" s="23"/>
      <c r="L8" s="23"/>
    </row>
    <row r="9" spans="1:12" s="26" customFormat="1" ht="15" customHeight="1">
      <c r="A9" s="27" t="s">
        <v>11</v>
      </c>
      <c r="B9" s="27" t="s">
        <v>12</v>
      </c>
      <c r="C9" s="27" t="s">
        <v>13</v>
      </c>
      <c r="D9" s="27" t="s">
        <v>14</v>
      </c>
      <c r="E9" s="27" t="s">
        <v>15</v>
      </c>
      <c r="F9" s="27" t="s">
        <v>16</v>
      </c>
      <c r="G9" s="27" t="s">
        <v>25</v>
      </c>
      <c r="H9" s="27" t="s">
        <v>37</v>
      </c>
      <c r="I9" s="27" t="s">
        <v>38</v>
      </c>
      <c r="J9" s="27" t="s">
        <v>17</v>
      </c>
      <c r="K9" s="23"/>
      <c r="L9" s="23"/>
    </row>
    <row r="10" spans="1:12" s="33" customFormat="1" ht="20.25" customHeight="1">
      <c r="A10" s="28" t="s">
        <v>11</v>
      </c>
      <c r="B10" s="29" t="s">
        <v>39</v>
      </c>
      <c r="C10" s="30"/>
      <c r="D10" s="30"/>
      <c r="E10" s="30"/>
      <c r="F10" s="31">
        <f>SUM(F13:F14)</f>
        <v>1.1</v>
      </c>
      <c r="G10" s="31">
        <f>SUM(G11:G14)</f>
        <v>252</v>
      </c>
      <c r="H10" s="52" t="s">
        <v>121</v>
      </c>
      <c r="I10" s="53"/>
      <c r="J10" s="31">
        <f>SUM(J11:J14)</f>
        <v>252</v>
      </c>
      <c r="K10" s="32"/>
      <c r="L10" s="32"/>
    </row>
    <row r="11" spans="1:12" s="33" customFormat="1" ht="26.25" customHeight="1">
      <c r="A11" s="13" t="s">
        <v>40</v>
      </c>
      <c r="B11" s="34" t="s">
        <v>122</v>
      </c>
      <c r="C11" s="35" t="s">
        <v>126</v>
      </c>
      <c r="D11" s="35" t="s">
        <v>130</v>
      </c>
      <c r="E11" s="36" t="s">
        <v>41</v>
      </c>
      <c r="F11" s="37">
        <v>77.18</v>
      </c>
      <c r="G11" s="37">
        <v>60</v>
      </c>
      <c r="H11" s="54"/>
      <c r="I11" s="55"/>
      <c r="J11" s="37">
        <v>60</v>
      </c>
      <c r="K11" s="32"/>
      <c r="L11" s="32"/>
    </row>
    <row r="12" spans="1:12" s="20" customFormat="1" ht="29.25" customHeight="1">
      <c r="A12" s="13" t="s">
        <v>44</v>
      </c>
      <c r="B12" s="34" t="s">
        <v>123</v>
      </c>
      <c r="C12" s="35" t="s">
        <v>127</v>
      </c>
      <c r="D12" s="35" t="s">
        <v>130</v>
      </c>
      <c r="E12" s="36" t="s">
        <v>41</v>
      </c>
      <c r="F12" s="37">
        <v>2093.98</v>
      </c>
      <c r="G12" s="37">
        <v>162</v>
      </c>
      <c r="H12" s="54"/>
      <c r="I12" s="55"/>
      <c r="J12" s="37">
        <v>162</v>
      </c>
      <c r="K12" s="3"/>
      <c r="L12" s="3"/>
    </row>
    <row r="13" spans="1:12" s="33" customFormat="1" ht="26.25" customHeight="1">
      <c r="A13" s="13" t="s">
        <v>45</v>
      </c>
      <c r="B13" s="34" t="s">
        <v>124</v>
      </c>
      <c r="C13" s="35" t="s">
        <v>128</v>
      </c>
      <c r="D13" s="35" t="s">
        <v>131</v>
      </c>
      <c r="E13" s="36" t="s">
        <v>41</v>
      </c>
      <c r="F13" s="37">
        <v>0.55</v>
      </c>
      <c r="G13" s="37">
        <v>15</v>
      </c>
      <c r="H13" s="54"/>
      <c r="I13" s="55"/>
      <c r="J13" s="37">
        <v>15</v>
      </c>
      <c r="K13" s="32"/>
      <c r="L13" s="32"/>
    </row>
    <row r="14" spans="1:12" s="20" customFormat="1" ht="29.25" customHeight="1">
      <c r="A14" s="13" t="s">
        <v>76</v>
      </c>
      <c r="B14" s="34" t="s">
        <v>125</v>
      </c>
      <c r="C14" s="35" t="s">
        <v>129</v>
      </c>
      <c r="D14" s="35" t="s">
        <v>130</v>
      </c>
      <c r="E14" s="36" t="s">
        <v>41</v>
      </c>
      <c r="F14" s="37">
        <v>0.55</v>
      </c>
      <c r="G14" s="37">
        <v>15</v>
      </c>
      <c r="H14" s="56"/>
      <c r="I14" s="57"/>
      <c r="J14" s="37">
        <v>15</v>
      </c>
      <c r="K14" s="3"/>
      <c r="L14" s="3"/>
    </row>
  </sheetData>
  <sheetProtection/>
  <mergeCells count="4">
    <mergeCell ref="A3:J3"/>
    <mergeCell ref="A4:K4"/>
    <mergeCell ref="A5:K5"/>
    <mergeCell ref="H10:I14"/>
  </mergeCells>
  <dataValidations count="4">
    <dataValidation type="decimal" allowBlank="1" showErrorMessage="1" errorTitle="Ошибка" error="Допускается ввод только неотрицательных чисел!" sqref="F10:G14 J10:J1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14:C14 C13 B12:C12 C11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C10:E10">
      <formula1>0</formula1>
      <formula2>9.99999999999999E+23</formula2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D11:E1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O13"/>
  <sheetViews>
    <sheetView zoomScale="120" zoomScaleNormal="120" zoomScalePageLayoutView="0" workbookViewId="0" topLeftCell="A4">
      <selection activeCell="L8" sqref="L8"/>
    </sheetView>
  </sheetViews>
  <sheetFormatPr defaultColWidth="9.140625" defaultRowHeight="15"/>
  <cols>
    <col min="1" max="1" width="9.140625" style="22" customWidth="1"/>
    <col min="2" max="2" width="45.7109375" style="22" customWidth="1"/>
    <col min="3" max="6" width="6.28125" style="22" customWidth="1"/>
    <col min="7" max="7" width="8.00390625" style="22" customWidth="1"/>
    <col min="8" max="8" width="10.8515625" style="22" customWidth="1"/>
    <col min="9" max="9" width="6.8515625" style="22" customWidth="1"/>
    <col min="10" max="11" width="6.7109375" style="22" customWidth="1"/>
    <col min="12" max="16384" width="9.140625" style="22" customWidth="1"/>
  </cols>
  <sheetData>
    <row r="1" spans="1:14" s="1" customFormat="1" ht="42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1" customFormat="1" ht="15.7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s="1" customFormat="1" ht="15.75" customHeight="1">
      <c r="A3" s="51" t="s">
        <v>132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4" s="3" customFormat="1" ht="15">
      <c r="A4" s="2"/>
      <c r="B4" s="2"/>
      <c r="C4" s="2"/>
      <c r="D4" s="2"/>
    </row>
    <row r="5" spans="1:249" s="8" customFormat="1" ht="157.5" customHeight="1">
      <c r="A5" s="4" t="s">
        <v>2</v>
      </c>
      <c r="B5" s="4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47" t="s">
        <v>42</v>
      </c>
      <c r="K5" s="48"/>
      <c r="L5" s="48"/>
      <c r="M5" s="49"/>
      <c r="N5" s="5" t="s">
        <v>47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</row>
    <row r="6" spans="1:249" s="12" customFormat="1" ht="15" customHeight="1">
      <c r="A6" s="9" t="s">
        <v>11</v>
      </c>
      <c r="B6" s="9" t="s">
        <v>12</v>
      </c>
      <c r="C6" s="9" t="s">
        <v>13</v>
      </c>
      <c r="D6" s="9" t="s">
        <v>14</v>
      </c>
      <c r="E6" s="9" t="s">
        <v>15</v>
      </c>
      <c r="F6" s="9" t="s">
        <v>16</v>
      </c>
      <c r="G6" s="9" t="str">
        <f>IF(F6="","5","7")</f>
        <v>7</v>
      </c>
      <c r="H6" s="9">
        <f>G6+1</f>
        <v>8</v>
      </c>
      <c r="I6" s="9" t="s">
        <v>38</v>
      </c>
      <c r="J6" s="9" t="s">
        <v>17</v>
      </c>
      <c r="K6" s="9" t="s">
        <v>18</v>
      </c>
      <c r="L6" s="9" t="s">
        <v>48</v>
      </c>
      <c r="M6" s="9" t="s">
        <v>49</v>
      </c>
      <c r="N6" s="9" t="s">
        <v>43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</row>
    <row r="7" spans="1:249" s="20" customFormat="1" ht="19.5" customHeight="1">
      <c r="A7" s="13" t="s">
        <v>11</v>
      </c>
      <c r="B7" s="14" t="s">
        <v>19</v>
      </c>
      <c r="C7" s="15">
        <v>0</v>
      </c>
      <c r="D7" s="16"/>
      <c r="E7" s="17"/>
      <c r="F7" s="17"/>
      <c r="G7" s="17"/>
      <c r="H7" s="17">
        <v>2000</v>
      </c>
      <c r="I7" s="17">
        <v>0</v>
      </c>
      <c r="J7" s="17">
        <v>0</v>
      </c>
      <c r="K7" s="17">
        <v>0</v>
      </c>
      <c r="L7" s="17">
        <v>1000</v>
      </c>
      <c r="M7" s="17">
        <f aca="true" t="shared" si="0" ref="M7:M13">H7-1000</f>
        <v>1000</v>
      </c>
      <c r="N7" s="17" t="str">
        <f>IF(H7&gt;0,"есть","нет")</f>
        <v>есть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</row>
    <row r="8" spans="1:249" s="20" customFormat="1" ht="19.5" customHeight="1">
      <c r="A8" s="13" t="s">
        <v>12</v>
      </c>
      <c r="B8" s="14" t="s">
        <v>20</v>
      </c>
      <c r="C8" s="21">
        <v>0</v>
      </c>
      <c r="D8" s="17"/>
      <c r="E8" s="17"/>
      <c r="F8" s="17"/>
      <c r="G8" s="17"/>
      <c r="H8" s="17">
        <f>H7-D8</f>
        <v>2000</v>
      </c>
      <c r="I8" s="17">
        <v>0</v>
      </c>
      <c r="J8" s="17">
        <v>0</v>
      </c>
      <c r="K8" s="17">
        <v>0</v>
      </c>
      <c r="L8" s="17">
        <v>0</v>
      </c>
      <c r="M8" s="17">
        <f t="shared" si="0"/>
        <v>1000</v>
      </c>
      <c r="N8" s="17" t="str">
        <f aca="true" t="shared" si="1" ref="N8:N13">IF(H8&gt;0,"есть","нет")</f>
        <v>есть</v>
      </c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</row>
    <row r="9" spans="1:249" s="20" customFormat="1" ht="19.5" customHeight="1">
      <c r="A9" s="13" t="s">
        <v>13</v>
      </c>
      <c r="B9" s="14" t="s">
        <v>21</v>
      </c>
      <c r="C9" s="21">
        <v>0</v>
      </c>
      <c r="D9" s="17"/>
      <c r="E9" s="17"/>
      <c r="F9" s="17"/>
      <c r="G9" s="17"/>
      <c r="H9" s="17">
        <f>H7-E9</f>
        <v>2000</v>
      </c>
      <c r="I9" s="17">
        <v>0</v>
      </c>
      <c r="J9" s="17">
        <v>0</v>
      </c>
      <c r="K9" s="17">
        <v>0</v>
      </c>
      <c r="L9" s="17">
        <v>0</v>
      </c>
      <c r="M9" s="17">
        <f t="shared" si="0"/>
        <v>1000</v>
      </c>
      <c r="N9" s="17" t="str">
        <f t="shared" si="1"/>
        <v>есть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</row>
    <row r="10" spans="1:249" s="20" customFormat="1" ht="19.5" customHeight="1">
      <c r="A10" s="13" t="s">
        <v>14</v>
      </c>
      <c r="B10" s="14" t="s">
        <v>22</v>
      </c>
      <c r="C10" s="21">
        <v>0</v>
      </c>
      <c r="D10" s="17"/>
      <c r="E10" s="17"/>
      <c r="F10" s="17"/>
      <c r="G10" s="17"/>
      <c r="H10" s="17">
        <f>H7-D8+D10</f>
        <v>2000</v>
      </c>
      <c r="I10" s="17">
        <v>0</v>
      </c>
      <c r="J10" s="17">
        <v>0</v>
      </c>
      <c r="K10" s="17">
        <v>0</v>
      </c>
      <c r="L10" s="17">
        <v>0</v>
      </c>
      <c r="M10" s="17">
        <f t="shared" si="0"/>
        <v>1000</v>
      </c>
      <c r="N10" s="17" t="str">
        <f t="shared" si="1"/>
        <v>есть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</row>
    <row r="11" spans="1:249" s="20" customFormat="1" ht="19.5" customHeight="1">
      <c r="A11" s="13" t="s">
        <v>15</v>
      </c>
      <c r="B11" s="14" t="s">
        <v>23</v>
      </c>
      <c r="C11" s="21">
        <v>0</v>
      </c>
      <c r="D11" s="17"/>
      <c r="E11" s="17"/>
      <c r="F11" s="17"/>
      <c r="G11" s="17"/>
      <c r="H11" s="17">
        <f>H7-D11</f>
        <v>2000</v>
      </c>
      <c r="I11" s="17">
        <v>0</v>
      </c>
      <c r="J11" s="17">
        <v>0</v>
      </c>
      <c r="K11" s="17">
        <v>0</v>
      </c>
      <c r="L11" s="17">
        <v>0</v>
      </c>
      <c r="M11" s="17">
        <f t="shared" si="0"/>
        <v>1000</v>
      </c>
      <c r="N11" s="17" t="str">
        <f t="shared" si="1"/>
        <v>есть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</row>
    <row r="12" spans="1:249" s="20" customFormat="1" ht="19.5" customHeight="1">
      <c r="A12" s="13" t="s">
        <v>16</v>
      </c>
      <c r="B12" s="14" t="s">
        <v>24</v>
      </c>
      <c r="C12" s="21">
        <v>0</v>
      </c>
      <c r="D12" s="17"/>
      <c r="E12" s="17"/>
      <c r="F12" s="17"/>
      <c r="G12" s="17"/>
      <c r="H12" s="17">
        <f>H7-F12-G12</f>
        <v>2000</v>
      </c>
      <c r="I12" s="17">
        <v>0</v>
      </c>
      <c r="J12" s="17">
        <v>0</v>
      </c>
      <c r="K12" s="17">
        <v>0</v>
      </c>
      <c r="L12" s="17">
        <v>0</v>
      </c>
      <c r="M12" s="17">
        <f t="shared" si="0"/>
        <v>1000</v>
      </c>
      <c r="N12" s="17" t="str">
        <f t="shared" si="1"/>
        <v>есть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</row>
    <row r="13" spans="1:249" s="20" customFormat="1" ht="19.5" customHeight="1">
      <c r="A13" s="13" t="s">
        <v>25</v>
      </c>
      <c r="B13" s="14" t="s">
        <v>26</v>
      </c>
      <c r="C13" s="21">
        <v>0</v>
      </c>
      <c r="D13" s="17"/>
      <c r="E13" s="17"/>
      <c r="F13" s="17"/>
      <c r="G13" s="17"/>
      <c r="H13" s="17">
        <f>H7-D13</f>
        <v>2000</v>
      </c>
      <c r="I13" s="17">
        <v>0</v>
      </c>
      <c r="J13" s="17">
        <v>0</v>
      </c>
      <c r="K13" s="17">
        <v>0</v>
      </c>
      <c r="L13" s="17">
        <v>0</v>
      </c>
      <c r="M13" s="17">
        <f t="shared" si="0"/>
        <v>1000</v>
      </c>
      <c r="N13" s="17" t="str">
        <f t="shared" si="1"/>
        <v>есть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</row>
  </sheetData>
  <sheetProtection/>
  <mergeCells count="4">
    <mergeCell ref="A1:N1"/>
    <mergeCell ref="A2:N2"/>
    <mergeCell ref="A3:N3"/>
    <mergeCell ref="J5:M5"/>
  </mergeCells>
  <conditionalFormatting sqref="D7">
    <cfRule type="expression" priority="1" dxfId="1" stopIfTrue="1">
      <formula>ноябрь!#REF!&gt;0</formula>
    </cfRule>
    <cfRule type="expression" priority="2" dxfId="24" stopIfTrue="1">
      <formula>ноябрь!#REF!=0</formula>
    </cfRule>
  </conditionalFormatting>
  <dataValidations count="2">
    <dataValidation type="decimal" allowBlank="1" showErrorMessage="1" errorTitle="Ошибка" error="Допускается ввод только неотрицательных чисел!" sqref="D7:D8 F12:G12 D13 D10:D11 D9:E9 I7:M13 H7">
      <formula1>0</formula1>
      <formula2>9.99999999999999E+23</formula2>
    </dataValidation>
    <dataValidation type="whole" allowBlank="1" showInputMessage="1" showErrorMessage="1" errorTitle="Внимание" error="Допускается ввод только целых не отрицательных чисел!" sqref="F7:G11 H8:H13 E7:E8 E10:E13 F13:G13 C12:D12 C7:C11 C13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3:L10"/>
  <sheetViews>
    <sheetView zoomScale="120" zoomScaleNormal="120" zoomScalePageLayoutView="0" workbookViewId="0" topLeftCell="A1">
      <selection activeCell="I15" sqref="I15"/>
    </sheetView>
  </sheetViews>
  <sheetFormatPr defaultColWidth="9.140625" defaultRowHeight="15"/>
  <cols>
    <col min="1" max="1" width="9.140625" style="39" customWidth="1"/>
    <col min="2" max="2" width="18.00390625" style="39" customWidth="1"/>
    <col min="3" max="3" width="13.8515625" style="39" customWidth="1"/>
    <col min="4" max="4" width="11.7109375" style="39" customWidth="1"/>
    <col min="5" max="5" width="15.28125" style="39" customWidth="1"/>
    <col min="6" max="6" width="13.8515625" style="39" customWidth="1"/>
    <col min="7" max="7" width="13.140625" style="39" customWidth="1"/>
    <col min="8" max="9" width="17.140625" style="39" customWidth="1"/>
    <col min="10" max="10" width="15.28125" style="39" customWidth="1"/>
    <col min="11" max="16384" width="9.140625" style="39" customWidth="1"/>
  </cols>
  <sheetData>
    <row r="3" spans="1:10" s="23" customFormat="1" ht="19.5" customHeight="1">
      <c r="A3" s="51" t="s">
        <v>27</v>
      </c>
      <c r="B3" s="51"/>
      <c r="C3" s="51"/>
      <c r="D3" s="51"/>
      <c r="E3" s="51"/>
      <c r="F3" s="51"/>
      <c r="G3" s="51"/>
      <c r="H3" s="51"/>
      <c r="I3" s="51"/>
      <c r="J3" s="51"/>
    </row>
    <row r="4" spans="1:11" s="1" customFormat="1" ht="15.75" customHeight="1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s="1" customFormat="1" ht="15.75" customHeight="1">
      <c r="A5" s="51" t="s">
        <v>132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2" s="23" customFormat="1" ht="15">
      <c r="A6" s="24"/>
      <c r="B6" s="24"/>
    </row>
    <row r="7" spans="1:3" s="23" customFormat="1" ht="15" hidden="1">
      <c r="A7" s="24"/>
      <c r="B7" s="24"/>
      <c r="C7" s="24"/>
    </row>
    <row r="8" spans="1:12" s="26" customFormat="1" ht="79.5" customHeight="1">
      <c r="A8" s="25" t="s">
        <v>2</v>
      </c>
      <c r="B8" s="25" t="s">
        <v>28</v>
      </c>
      <c r="C8" s="25" t="s">
        <v>29</v>
      </c>
      <c r="D8" s="25" t="s">
        <v>30</v>
      </c>
      <c r="E8" s="25" t="s">
        <v>31</v>
      </c>
      <c r="F8" s="25" t="s">
        <v>32</v>
      </c>
      <c r="G8" s="25" t="s">
        <v>33</v>
      </c>
      <c r="H8" s="25" t="s">
        <v>34</v>
      </c>
      <c r="I8" s="25" t="s">
        <v>35</v>
      </c>
      <c r="J8" s="25" t="s">
        <v>36</v>
      </c>
      <c r="K8" s="23"/>
      <c r="L8" s="23"/>
    </row>
    <row r="9" spans="1:12" s="26" customFormat="1" ht="15" customHeight="1">
      <c r="A9" s="27" t="s">
        <v>11</v>
      </c>
      <c r="B9" s="27" t="s">
        <v>12</v>
      </c>
      <c r="C9" s="27" t="s">
        <v>13</v>
      </c>
      <c r="D9" s="27" t="s">
        <v>14</v>
      </c>
      <c r="E9" s="27" t="s">
        <v>15</v>
      </c>
      <c r="F9" s="27" t="s">
        <v>16</v>
      </c>
      <c r="G9" s="27" t="s">
        <v>25</v>
      </c>
      <c r="H9" s="42" t="s">
        <v>37</v>
      </c>
      <c r="I9" s="42" t="s">
        <v>38</v>
      </c>
      <c r="J9" s="27" t="s">
        <v>17</v>
      </c>
      <c r="K9" s="23"/>
      <c r="L9" s="23"/>
    </row>
    <row r="10" spans="1:12" s="33" customFormat="1" ht="59.25" customHeight="1">
      <c r="A10" s="28" t="s">
        <v>11</v>
      </c>
      <c r="B10" s="29" t="s">
        <v>39</v>
      </c>
      <c r="C10" s="30"/>
      <c r="D10" s="30"/>
      <c r="E10" s="30"/>
      <c r="F10" s="31">
        <v>0</v>
      </c>
      <c r="G10" s="40">
        <v>0</v>
      </c>
      <c r="H10" s="62" t="s">
        <v>133</v>
      </c>
      <c r="I10" s="63"/>
      <c r="J10" s="41">
        <v>0</v>
      </c>
      <c r="K10" s="32"/>
      <c r="L10" s="32"/>
    </row>
  </sheetData>
  <sheetProtection/>
  <mergeCells count="4">
    <mergeCell ref="A3:J3"/>
    <mergeCell ref="A4:K4"/>
    <mergeCell ref="A5:K5"/>
    <mergeCell ref="H10:I10"/>
  </mergeCells>
  <dataValidations count="2">
    <dataValidation type="whole" allowBlank="1" showInputMessage="1" showErrorMessage="1" errorTitle="Внимание" error="Допускается ввод только целых не отрицательных чисел!" sqref="C10:E10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F10:G10 J10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O13"/>
  <sheetViews>
    <sheetView zoomScale="120" zoomScaleNormal="120" zoomScalePageLayoutView="0" workbookViewId="0" topLeftCell="A4">
      <selection activeCell="D12" sqref="D12"/>
    </sheetView>
  </sheetViews>
  <sheetFormatPr defaultColWidth="9.140625" defaultRowHeight="15"/>
  <cols>
    <col min="1" max="1" width="9.140625" style="22" customWidth="1"/>
    <col min="2" max="2" width="45.7109375" style="22" customWidth="1"/>
    <col min="3" max="6" width="6.28125" style="22" customWidth="1"/>
    <col min="7" max="7" width="8.00390625" style="22" customWidth="1"/>
    <col min="8" max="8" width="10.8515625" style="22" customWidth="1"/>
    <col min="9" max="9" width="6.8515625" style="22" customWidth="1"/>
    <col min="10" max="11" width="6.7109375" style="22" customWidth="1"/>
    <col min="12" max="16384" width="9.140625" style="22" customWidth="1"/>
  </cols>
  <sheetData>
    <row r="1" spans="1:14" s="1" customFormat="1" ht="42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1" customFormat="1" ht="15.7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s="1" customFormat="1" ht="15.75" customHeight="1">
      <c r="A3" s="51" t="s">
        <v>134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4" s="3" customFormat="1" ht="15">
      <c r="A4" s="2"/>
      <c r="B4" s="2"/>
      <c r="C4" s="2"/>
      <c r="D4" s="2"/>
    </row>
    <row r="5" spans="1:249" s="8" customFormat="1" ht="157.5" customHeight="1">
      <c r="A5" s="4" t="s">
        <v>2</v>
      </c>
      <c r="B5" s="4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47" t="s">
        <v>42</v>
      </c>
      <c r="K5" s="48"/>
      <c r="L5" s="48"/>
      <c r="M5" s="49"/>
      <c r="N5" s="5" t="s">
        <v>47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</row>
    <row r="6" spans="1:249" s="12" customFormat="1" ht="15" customHeight="1">
      <c r="A6" s="9" t="s">
        <v>11</v>
      </c>
      <c r="B6" s="9" t="s">
        <v>12</v>
      </c>
      <c r="C6" s="9" t="s">
        <v>13</v>
      </c>
      <c r="D6" s="9" t="s">
        <v>14</v>
      </c>
      <c r="E6" s="9" t="s">
        <v>15</v>
      </c>
      <c r="F6" s="9" t="s">
        <v>16</v>
      </c>
      <c r="G6" s="9" t="str">
        <f>IF(F6="","5","7")</f>
        <v>7</v>
      </c>
      <c r="H6" s="9">
        <f>G6+1</f>
        <v>8</v>
      </c>
      <c r="I6" s="9" t="s">
        <v>38</v>
      </c>
      <c r="J6" s="9" t="s">
        <v>17</v>
      </c>
      <c r="K6" s="9" t="s">
        <v>18</v>
      </c>
      <c r="L6" s="9" t="s">
        <v>48</v>
      </c>
      <c r="M6" s="9" t="s">
        <v>49</v>
      </c>
      <c r="N6" s="9" t="s">
        <v>43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</row>
    <row r="7" spans="1:249" s="20" customFormat="1" ht="19.5" customHeight="1">
      <c r="A7" s="13" t="s">
        <v>11</v>
      </c>
      <c r="B7" s="14" t="s">
        <v>19</v>
      </c>
      <c r="C7" s="15">
        <v>0</v>
      </c>
      <c r="D7" s="16"/>
      <c r="E7" s="17"/>
      <c r="F7" s="17"/>
      <c r="G7" s="17"/>
      <c r="H7" s="17">
        <v>2000</v>
      </c>
      <c r="I7" s="17">
        <v>0</v>
      </c>
      <c r="J7" s="17">
        <v>0</v>
      </c>
      <c r="K7" s="17">
        <v>0</v>
      </c>
      <c r="L7" s="17">
        <v>1000</v>
      </c>
      <c r="M7" s="17">
        <f aca="true" t="shared" si="0" ref="M7:M13">H7-1000</f>
        <v>1000</v>
      </c>
      <c r="N7" s="17" t="str">
        <f>IF(H7&gt;0,"есть","нет")</f>
        <v>есть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</row>
    <row r="8" spans="1:249" s="20" customFormat="1" ht="19.5" customHeight="1">
      <c r="A8" s="13" t="s">
        <v>12</v>
      </c>
      <c r="B8" s="14" t="s">
        <v>20</v>
      </c>
      <c r="C8" s="21">
        <v>1</v>
      </c>
      <c r="D8" s="17">
        <v>87.7</v>
      </c>
      <c r="E8" s="17"/>
      <c r="F8" s="17"/>
      <c r="G8" s="17"/>
      <c r="H8" s="17">
        <f>H7-D8</f>
        <v>1912.3</v>
      </c>
      <c r="I8" s="17">
        <v>0</v>
      </c>
      <c r="J8" s="17">
        <v>0</v>
      </c>
      <c r="K8" s="17">
        <v>0</v>
      </c>
      <c r="L8" s="17">
        <v>0</v>
      </c>
      <c r="M8" s="17">
        <f t="shared" si="0"/>
        <v>912.3</v>
      </c>
      <c r="N8" s="17" t="str">
        <f aca="true" t="shared" si="1" ref="N8:N13">IF(H8&gt;0,"есть","нет")</f>
        <v>есть</v>
      </c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</row>
    <row r="9" spans="1:249" s="20" customFormat="1" ht="19.5" customHeight="1">
      <c r="A9" s="13" t="s">
        <v>13</v>
      </c>
      <c r="B9" s="14" t="s">
        <v>21</v>
      </c>
      <c r="C9" s="21">
        <v>1</v>
      </c>
      <c r="D9" s="17"/>
      <c r="E9" s="17">
        <v>87.7</v>
      </c>
      <c r="F9" s="17"/>
      <c r="G9" s="17"/>
      <c r="H9" s="17">
        <f>H7-E9</f>
        <v>1912.3</v>
      </c>
      <c r="I9" s="17">
        <v>0</v>
      </c>
      <c r="J9" s="17">
        <v>0</v>
      </c>
      <c r="K9" s="17">
        <v>0</v>
      </c>
      <c r="L9" s="17">
        <v>0</v>
      </c>
      <c r="M9" s="17">
        <f t="shared" si="0"/>
        <v>912.3</v>
      </c>
      <c r="N9" s="17" t="str">
        <f t="shared" si="1"/>
        <v>есть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</row>
    <row r="10" spans="1:249" s="20" customFormat="1" ht="19.5" customHeight="1">
      <c r="A10" s="13" t="s">
        <v>14</v>
      </c>
      <c r="B10" s="14" t="s">
        <v>22</v>
      </c>
      <c r="C10" s="21">
        <v>0</v>
      </c>
      <c r="D10" s="17">
        <v>0</v>
      </c>
      <c r="E10" s="17"/>
      <c r="F10" s="17"/>
      <c r="G10" s="17"/>
      <c r="H10" s="17">
        <f>H7-D8+D10</f>
        <v>1912.3</v>
      </c>
      <c r="I10" s="17">
        <v>0</v>
      </c>
      <c r="J10" s="17">
        <v>0</v>
      </c>
      <c r="K10" s="17">
        <v>0</v>
      </c>
      <c r="L10" s="17">
        <v>0</v>
      </c>
      <c r="M10" s="17">
        <f t="shared" si="0"/>
        <v>912.3</v>
      </c>
      <c r="N10" s="17" t="str">
        <f t="shared" si="1"/>
        <v>есть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</row>
    <row r="11" spans="1:249" s="20" customFormat="1" ht="19.5" customHeight="1">
      <c r="A11" s="13" t="s">
        <v>15</v>
      </c>
      <c r="B11" s="14" t="s">
        <v>23</v>
      </c>
      <c r="C11" s="21">
        <v>1</v>
      </c>
      <c r="D11" s="17">
        <v>87.7</v>
      </c>
      <c r="E11" s="17"/>
      <c r="F11" s="17"/>
      <c r="G11" s="17"/>
      <c r="H11" s="17">
        <f>H7-D11</f>
        <v>1912.3</v>
      </c>
      <c r="I11" s="17">
        <v>0</v>
      </c>
      <c r="J11" s="17">
        <v>0</v>
      </c>
      <c r="K11" s="17">
        <v>0</v>
      </c>
      <c r="L11" s="17">
        <v>0</v>
      </c>
      <c r="M11" s="17">
        <f t="shared" si="0"/>
        <v>912.3</v>
      </c>
      <c r="N11" s="17" t="str">
        <f t="shared" si="1"/>
        <v>есть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</row>
    <row r="12" spans="1:249" s="20" customFormat="1" ht="19.5" customHeight="1">
      <c r="A12" s="13" t="s">
        <v>16</v>
      </c>
      <c r="B12" s="14" t="s">
        <v>24</v>
      </c>
      <c r="C12" s="21">
        <v>0</v>
      </c>
      <c r="D12" s="17"/>
      <c r="E12" s="17"/>
      <c r="F12" s="17"/>
      <c r="G12" s="17"/>
      <c r="H12" s="17">
        <f>H7-F12-G12</f>
        <v>2000</v>
      </c>
      <c r="I12" s="17">
        <v>0</v>
      </c>
      <c r="J12" s="17">
        <v>0</v>
      </c>
      <c r="K12" s="17">
        <v>0</v>
      </c>
      <c r="L12" s="17">
        <v>0</v>
      </c>
      <c r="M12" s="17">
        <f t="shared" si="0"/>
        <v>1000</v>
      </c>
      <c r="N12" s="17" t="str">
        <f t="shared" si="1"/>
        <v>есть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</row>
    <row r="13" spans="1:249" s="20" customFormat="1" ht="19.5" customHeight="1">
      <c r="A13" s="13" t="s">
        <v>25</v>
      </c>
      <c r="B13" s="14" t="s">
        <v>26</v>
      </c>
      <c r="C13" s="21">
        <v>0</v>
      </c>
      <c r="D13" s="17"/>
      <c r="E13" s="17"/>
      <c r="F13" s="17"/>
      <c r="G13" s="17"/>
      <c r="H13" s="17">
        <f>H7-D13</f>
        <v>2000</v>
      </c>
      <c r="I13" s="17">
        <v>0</v>
      </c>
      <c r="J13" s="17">
        <v>0</v>
      </c>
      <c r="K13" s="17">
        <v>0</v>
      </c>
      <c r="L13" s="17">
        <v>0</v>
      </c>
      <c r="M13" s="17">
        <f t="shared" si="0"/>
        <v>1000</v>
      </c>
      <c r="N13" s="17" t="str">
        <f t="shared" si="1"/>
        <v>есть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</row>
  </sheetData>
  <sheetProtection/>
  <mergeCells count="4">
    <mergeCell ref="A1:N1"/>
    <mergeCell ref="A2:N2"/>
    <mergeCell ref="A3:N3"/>
    <mergeCell ref="J5:M5"/>
  </mergeCells>
  <conditionalFormatting sqref="D7">
    <cfRule type="expression" priority="1" dxfId="1" stopIfTrue="1">
      <formula>декабрь!#REF!&gt;0</formula>
    </cfRule>
    <cfRule type="expression" priority="2" dxfId="24" stopIfTrue="1">
      <formula>декабрь!#REF!=0</formula>
    </cfRule>
  </conditionalFormatting>
  <dataValidations count="2">
    <dataValidation type="whole" allowBlank="1" showInputMessage="1" showErrorMessage="1" errorTitle="Внимание" error="Допускается ввод только целых не отрицательных чисел!" sqref="F7:G11 H8:H13 E7:E8 E10:E13 F13:G13 C12:D12 C7:C11 C13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D7:D8 F12:G12 D13 D10:D11 D9:E9 I7:M13 H7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3:L11"/>
  <sheetViews>
    <sheetView tabSelected="1" zoomScale="120" zoomScaleNormal="120" zoomScalePageLayoutView="0" workbookViewId="0" topLeftCell="A1">
      <selection activeCell="F16" sqref="F16"/>
    </sheetView>
  </sheetViews>
  <sheetFormatPr defaultColWidth="9.140625" defaultRowHeight="15"/>
  <cols>
    <col min="1" max="1" width="4.421875" style="39" customWidth="1"/>
    <col min="2" max="2" width="18.00390625" style="39" customWidth="1"/>
    <col min="3" max="3" width="13.8515625" style="39" customWidth="1"/>
    <col min="4" max="4" width="11.7109375" style="39" customWidth="1"/>
    <col min="5" max="5" width="15.28125" style="39" customWidth="1"/>
    <col min="6" max="6" width="13.8515625" style="39" customWidth="1"/>
    <col min="7" max="7" width="13.140625" style="39" customWidth="1"/>
    <col min="8" max="9" width="17.140625" style="39" customWidth="1"/>
    <col min="10" max="10" width="15.28125" style="39" customWidth="1"/>
    <col min="11" max="16384" width="9.140625" style="39" customWidth="1"/>
  </cols>
  <sheetData>
    <row r="3" spans="1:10" s="23" customFormat="1" ht="19.5" customHeight="1">
      <c r="A3" s="51" t="s">
        <v>27</v>
      </c>
      <c r="B3" s="51"/>
      <c r="C3" s="51"/>
      <c r="D3" s="51"/>
      <c r="E3" s="51"/>
      <c r="F3" s="51"/>
      <c r="G3" s="51"/>
      <c r="H3" s="51"/>
      <c r="I3" s="51"/>
      <c r="J3" s="51"/>
    </row>
    <row r="4" spans="1:11" s="1" customFormat="1" ht="15.75" customHeight="1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s="1" customFormat="1" ht="15.75" customHeight="1">
      <c r="A5" s="51" t="s">
        <v>134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2" s="23" customFormat="1" ht="15">
      <c r="A6" s="24"/>
      <c r="B6" s="24"/>
    </row>
    <row r="7" spans="1:3" s="23" customFormat="1" ht="15" hidden="1">
      <c r="A7" s="24"/>
      <c r="B7" s="24"/>
      <c r="C7" s="24"/>
    </row>
    <row r="8" spans="1:12" s="26" customFormat="1" ht="63.75" customHeight="1">
      <c r="A8" s="25" t="s">
        <v>2</v>
      </c>
      <c r="B8" s="25" t="s">
        <v>28</v>
      </c>
      <c r="C8" s="25" t="s">
        <v>29</v>
      </c>
      <c r="D8" s="25" t="s">
        <v>30</v>
      </c>
      <c r="E8" s="25" t="s">
        <v>31</v>
      </c>
      <c r="F8" s="25" t="s">
        <v>32</v>
      </c>
      <c r="G8" s="25" t="s">
        <v>33</v>
      </c>
      <c r="H8" s="25" t="s">
        <v>34</v>
      </c>
      <c r="I8" s="25" t="s">
        <v>35</v>
      </c>
      <c r="J8" s="25" t="s">
        <v>36</v>
      </c>
      <c r="K8" s="23"/>
      <c r="L8" s="23"/>
    </row>
    <row r="9" spans="1:12" s="26" customFormat="1" ht="15" customHeight="1">
      <c r="A9" s="27" t="s">
        <v>11</v>
      </c>
      <c r="B9" s="27" t="s">
        <v>12</v>
      </c>
      <c r="C9" s="27" t="s">
        <v>13</v>
      </c>
      <c r="D9" s="27" t="s">
        <v>14</v>
      </c>
      <c r="E9" s="27" t="s">
        <v>15</v>
      </c>
      <c r="F9" s="27" t="s">
        <v>16</v>
      </c>
      <c r="G9" s="27" t="s">
        <v>25</v>
      </c>
      <c r="H9" s="42" t="s">
        <v>37</v>
      </c>
      <c r="I9" s="42" t="s">
        <v>38</v>
      </c>
      <c r="J9" s="27" t="s">
        <v>17</v>
      </c>
      <c r="K9" s="23"/>
      <c r="L9" s="23"/>
    </row>
    <row r="10" spans="1:12" s="33" customFormat="1" ht="20.25" customHeight="1">
      <c r="A10" s="28" t="s">
        <v>11</v>
      </c>
      <c r="B10" s="29" t="s">
        <v>39</v>
      </c>
      <c r="C10" s="30"/>
      <c r="D10" s="30"/>
      <c r="E10" s="30"/>
      <c r="F10" s="31">
        <f>SUM(F11)</f>
        <v>352.18</v>
      </c>
      <c r="G10" s="31">
        <f>SUM(G11:G14)</f>
        <v>87.7</v>
      </c>
      <c r="H10" s="52" t="s">
        <v>135</v>
      </c>
      <c r="I10" s="53"/>
      <c r="J10" s="31">
        <f>SUM(J11)</f>
        <v>87.7</v>
      </c>
      <c r="K10" s="32"/>
      <c r="L10" s="32"/>
    </row>
    <row r="11" spans="1:12" s="20" customFormat="1" ht="59.25" customHeight="1">
      <c r="A11" s="43" t="s">
        <v>11</v>
      </c>
      <c r="B11" s="44" t="s">
        <v>136</v>
      </c>
      <c r="C11" s="35" t="s">
        <v>137</v>
      </c>
      <c r="D11" s="35" t="s">
        <v>138</v>
      </c>
      <c r="E11" s="36" t="s">
        <v>41</v>
      </c>
      <c r="F11" s="38">
        <v>352.18</v>
      </c>
      <c r="G11" s="45">
        <v>87.7</v>
      </c>
      <c r="H11" s="56"/>
      <c r="I11" s="57"/>
      <c r="J11" s="46">
        <f>G11</f>
        <v>87.7</v>
      </c>
      <c r="K11" s="3"/>
      <c r="L11" s="3"/>
    </row>
  </sheetData>
  <sheetProtection/>
  <mergeCells count="4">
    <mergeCell ref="A3:J3"/>
    <mergeCell ref="A4:K4"/>
    <mergeCell ref="A5:K5"/>
    <mergeCell ref="H10:I11"/>
  </mergeCells>
  <dataValidations count="4">
    <dataValidation type="decimal" allowBlank="1" showErrorMessage="1" errorTitle="Ошибка" error="Допускается ввод только неотрицательных чисел!" sqref="F10:G11 J10:J11">
      <formula1>0</formula1>
      <formula2>9.99999999999999E+23</formula2>
    </dataValidation>
    <dataValidation type="whole" allowBlank="1" showInputMessage="1" showErrorMessage="1" errorTitle="Внимание" error="Допускается ввод только целых не отрицательных чисел!" sqref="C10:E10">
      <formula1>0</formula1>
      <formula2>9.99999999999999E+23</formula2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D11:E11"/>
    <dataValidation type="textLength" operator="lessThanOrEqual" allowBlank="1" showInputMessage="1" showErrorMessage="1" errorTitle="Ошибка" error="Допускается ввод не более 900 символов!" sqref="C11">
      <formula1>900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13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9.140625" style="22" customWidth="1"/>
    <col min="2" max="2" width="45.7109375" style="22" customWidth="1"/>
    <col min="3" max="6" width="6.28125" style="22" customWidth="1"/>
    <col min="7" max="7" width="8.00390625" style="22" customWidth="1"/>
    <col min="8" max="8" width="10.8515625" style="22" customWidth="1"/>
    <col min="9" max="9" width="6.8515625" style="22" customWidth="1"/>
    <col min="10" max="11" width="6.7109375" style="22" customWidth="1"/>
    <col min="12" max="16384" width="9.140625" style="22" customWidth="1"/>
  </cols>
  <sheetData>
    <row r="1" spans="1:14" s="1" customFormat="1" ht="42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1" customFormat="1" ht="15.7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s="1" customFormat="1" ht="15.75" customHeight="1">
      <c r="A3" s="51" t="s">
        <v>59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4" s="3" customFormat="1" ht="15">
      <c r="A4" s="2"/>
      <c r="B4" s="2"/>
      <c r="C4" s="2"/>
      <c r="D4" s="2"/>
    </row>
    <row r="5" spans="1:249" s="8" customFormat="1" ht="157.5" customHeight="1">
      <c r="A5" s="4" t="s">
        <v>2</v>
      </c>
      <c r="B5" s="4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47" t="s">
        <v>42</v>
      </c>
      <c r="K5" s="48"/>
      <c r="L5" s="48"/>
      <c r="M5" s="49"/>
      <c r="N5" s="5" t="s">
        <v>47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</row>
    <row r="6" spans="1:249" s="12" customFormat="1" ht="15" customHeight="1">
      <c r="A6" s="9" t="s">
        <v>11</v>
      </c>
      <c r="B6" s="9" t="s">
        <v>12</v>
      </c>
      <c r="C6" s="9" t="s">
        <v>13</v>
      </c>
      <c r="D6" s="9" t="s">
        <v>14</v>
      </c>
      <c r="E6" s="9" t="s">
        <v>15</v>
      </c>
      <c r="F6" s="9" t="s">
        <v>16</v>
      </c>
      <c r="G6" s="9" t="str">
        <f>IF(F6="","5","7")</f>
        <v>7</v>
      </c>
      <c r="H6" s="9">
        <f>G6+1</f>
        <v>8</v>
      </c>
      <c r="I6" s="9" t="s">
        <v>38</v>
      </c>
      <c r="J6" s="9" t="s">
        <v>17</v>
      </c>
      <c r="K6" s="9" t="s">
        <v>18</v>
      </c>
      <c r="L6" s="9" t="s">
        <v>48</v>
      </c>
      <c r="M6" s="9" t="s">
        <v>49</v>
      </c>
      <c r="N6" s="9" t="s">
        <v>43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</row>
    <row r="7" spans="1:249" s="20" customFormat="1" ht="19.5" customHeight="1">
      <c r="A7" s="13" t="s">
        <v>11</v>
      </c>
      <c r="B7" s="14" t="s">
        <v>19</v>
      </c>
      <c r="C7" s="15"/>
      <c r="D7" s="16"/>
      <c r="E7" s="17"/>
      <c r="F7" s="17"/>
      <c r="G7" s="17"/>
      <c r="H7" s="17">
        <v>2000</v>
      </c>
      <c r="I7" s="17">
        <v>0</v>
      </c>
      <c r="J7" s="17">
        <v>0</v>
      </c>
      <c r="K7" s="17">
        <v>0</v>
      </c>
      <c r="L7" s="17">
        <v>1000</v>
      </c>
      <c r="M7" s="17">
        <f aca="true" t="shared" si="0" ref="M7:M13">H7-1000</f>
        <v>1000</v>
      </c>
      <c r="N7" s="17" t="str">
        <f>IF(H7&gt;0,"есть","нет")</f>
        <v>есть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</row>
    <row r="8" spans="1:249" s="20" customFormat="1" ht="19.5" customHeight="1">
      <c r="A8" s="13" t="s">
        <v>12</v>
      </c>
      <c r="B8" s="14" t="s">
        <v>20</v>
      </c>
      <c r="C8" s="21">
        <v>1</v>
      </c>
      <c r="D8" s="17">
        <v>10</v>
      </c>
      <c r="E8" s="17"/>
      <c r="F8" s="17"/>
      <c r="G8" s="17"/>
      <c r="H8" s="17">
        <f>H7-D8</f>
        <v>1990</v>
      </c>
      <c r="I8" s="17">
        <v>0</v>
      </c>
      <c r="J8" s="17">
        <v>0</v>
      </c>
      <c r="K8" s="17">
        <v>0</v>
      </c>
      <c r="L8" s="17">
        <v>0</v>
      </c>
      <c r="M8" s="17">
        <f t="shared" si="0"/>
        <v>990</v>
      </c>
      <c r="N8" s="17" t="str">
        <f aca="true" t="shared" si="1" ref="N8:N13">IF(H8&gt;0,"есть","нет")</f>
        <v>есть</v>
      </c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</row>
    <row r="9" spans="1:249" s="20" customFormat="1" ht="19.5" customHeight="1">
      <c r="A9" s="13" t="s">
        <v>13</v>
      </c>
      <c r="B9" s="14" t="s">
        <v>21</v>
      </c>
      <c r="C9" s="21">
        <v>1</v>
      </c>
      <c r="D9" s="17"/>
      <c r="E9" s="17">
        <v>10</v>
      </c>
      <c r="F9" s="17"/>
      <c r="G9" s="17"/>
      <c r="H9" s="17">
        <f>H7-E9</f>
        <v>1990</v>
      </c>
      <c r="I9" s="17">
        <v>0</v>
      </c>
      <c r="J9" s="17">
        <v>0</v>
      </c>
      <c r="K9" s="17">
        <v>0</v>
      </c>
      <c r="L9" s="17">
        <v>0</v>
      </c>
      <c r="M9" s="17">
        <f t="shared" si="0"/>
        <v>990</v>
      </c>
      <c r="N9" s="17" t="str">
        <f t="shared" si="1"/>
        <v>есть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</row>
    <row r="10" spans="1:249" s="20" customFormat="1" ht="19.5" customHeight="1">
      <c r="A10" s="13" t="s">
        <v>14</v>
      </c>
      <c r="B10" s="14" t="s">
        <v>22</v>
      </c>
      <c r="C10" s="21">
        <v>0</v>
      </c>
      <c r="D10" s="17"/>
      <c r="E10" s="17"/>
      <c r="F10" s="17"/>
      <c r="G10" s="17"/>
      <c r="H10" s="17">
        <f>H7-D8+D10</f>
        <v>1990</v>
      </c>
      <c r="I10" s="17">
        <v>0</v>
      </c>
      <c r="J10" s="17">
        <v>0</v>
      </c>
      <c r="K10" s="17">
        <v>0</v>
      </c>
      <c r="L10" s="17">
        <v>0</v>
      </c>
      <c r="M10" s="17">
        <f t="shared" si="0"/>
        <v>990</v>
      </c>
      <c r="N10" s="17" t="str">
        <f t="shared" si="1"/>
        <v>есть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</row>
    <row r="11" spans="1:249" s="20" customFormat="1" ht="19.5" customHeight="1">
      <c r="A11" s="13" t="s">
        <v>15</v>
      </c>
      <c r="B11" s="14" t="s">
        <v>23</v>
      </c>
      <c r="C11" s="21">
        <v>1</v>
      </c>
      <c r="D11" s="17">
        <v>10</v>
      </c>
      <c r="E11" s="17"/>
      <c r="F11" s="17"/>
      <c r="G11" s="17"/>
      <c r="H11" s="17">
        <f>H7-D11</f>
        <v>1990</v>
      </c>
      <c r="I11" s="17">
        <v>0</v>
      </c>
      <c r="J11" s="17">
        <v>0</v>
      </c>
      <c r="K11" s="17">
        <v>0</v>
      </c>
      <c r="L11" s="17">
        <v>0</v>
      </c>
      <c r="M11" s="17">
        <f t="shared" si="0"/>
        <v>990</v>
      </c>
      <c r="N11" s="17" t="str">
        <f t="shared" si="1"/>
        <v>есть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</row>
    <row r="12" spans="1:249" s="20" customFormat="1" ht="19.5" customHeight="1">
      <c r="A12" s="13" t="s">
        <v>16</v>
      </c>
      <c r="B12" s="14" t="s">
        <v>24</v>
      </c>
      <c r="C12" s="21">
        <v>0</v>
      </c>
      <c r="D12" s="17"/>
      <c r="E12" s="17"/>
      <c r="F12" s="17"/>
      <c r="G12" s="17"/>
      <c r="H12" s="17">
        <f>H7-F12-G12</f>
        <v>2000</v>
      </c>
      <c r="I12" s="17">
        <v>0</v>
      </c>
      <c r="J12" s="17">
        <v>0</v>
      </c>
      <c r="K12" s="17">
        <v>0</v>
      </c>
      <c r="L12" s="17">
        <v>0</v>
      </c>
      <c r="M12" s="17">
        <f t="shared" si="0"/>
        <v>1000</v>
      </c>
      <c r="N12" s="17" t="str">
        <f t="shared" si="1"/>
        <v>есть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</row>
    <row r="13" spans="1:249" s="20" customFormat="1" ht="19.5" customHeight="1">
      <c r="A13" s="13" t="s">
        <v>25</v>
      </c>
      <c r="B13" s="14" t="s">
        <v>26</v>
      </c>
      <c r="C13" s="21">
        <v>0</v>
      </c>
      <c r="D13" s="17"/>
      <c r="E13" s="17"/>
      <c r="F13" s="17"/>
      <c r="G13" s="17"/>
      <c r="H13" s="17">
        <f>H7-D13</f>
        <v>2000</v>
      </c>
      <c r="I13" s="17">
        <v>0</v>
      </c>
      <c r="J13" s="17">
        <v>0</v>
      </c>
      <c r="K13" s="17">
        <v>0</v>
      </c>
      <c r="L13" s="17">
        <v>0</v>
      </c>
      <c r="M13" s="17">
        <f t="shared" si="0"/>
        <v>1000</v>
      </c>
      <c r="N13" s="17" t="str">
        <f t="shared" si="1"/>
        <v>есть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</row>
  </sheetData>
  <sheetProtection/>
  <mergeCells count="4">
    <mergeCell ref="A1:N1"/>
    <mergeCell ref="A2:N2"/>
    <mergeCell ref="A3:N3"/>
    <mergeCell ref="J5:M5"/>
  </mergeCells>
  <conditionalFormatting sqref="D7">
    <cfRule type="expression" priority="1" dxfId="1" stopIfTrue="1">
      <formula>'февраль 16'!#REF!&gt;0</formula>
    </cfRule>
    <cfRule type="expression" priority="2" dxfId="24" stopIfTrue="1">
      <formula>'февраль 16'!#REF!=0</formula>
    </cfRule>
  </conditionalFormatting>
  <dataValidations count="2">
    <dataValidation type="whole" allowBlank="1" showInputMessage="1" showErrorMessage="1" errorTitle="Внимание" error="Допускается ввод только целых не отрицательных чисел!" sqref="F7:G11 C7:C13 E7:E8 E10:E13 F13:G13 D12 H8:H13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D7:D8 F12:G12 D13 D10:D11 D9:E9 I7:M13 H7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11"/>
  <sheetViews>
    <sheetView zoomScalePageLayoutView="0" workbookViewId="0" topLeftCell="A3">
      <selection activeCell="G19" sqref="G19"/>
    </sheetView>
  </sheetViews>
  <sheetFormatPr defaultColWidth="9.140625" defaultRowHeight="15"/>
  <cols>
    <col min="1" max="1" width="9.140625" style="39" customWidth="1"/>
    <col min="2" max="2" width="22.7109375" style="39" customWidth="1"/>
    <col min="3" max="3" width="13.8515625" style="39" customWidth="1"/>
    <col min="4" max="4" width="11.7109375" style="39" customWidth="1"/>
    <col min="5" max="5" width="15.28125" style="39" customWidth="1"/>
    <col min="6" max="6" width="13.8515625" style="39" customWidth="1"/>
    <col min="7" max="7" width="13.140625" style="39" customWidth="1"/>
    <col min="8" max="9" width="17.140625" style="39" customWidth="1"/>
    <col min="10" max="10" width="15.28125" style="39" customWidth="1"/>
    <col min="11" max="16384" width="9.140625" style="39" customWidth="1"/>
  </cols>
  <sheetData>
    <row r="3" spans="1:10" s="23" customFormat="1" ht="19.5" customHeight="1">
      <c r="A3" s="51" t="s">
        <v>27</v>
      </c>
      <c r="B3" s="51"/>
      <c r="C3" s="51"/>
      <c r="D3" s="51"/>
      <c r="E3" s="51"/>
      <c r="F3" s="51"/>
      <c r="G3" s="51"/>
      <c r="H3" s="51"/>
      <c r="I3" s="51"/>
      <c r="J3" s="51"/>
    </row>
    <row r="4" spans="1:11" s="1" customFormat="1" ht="15.75" customHeight="1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s="1" customFormat="1" ht="15.75" customHeight="1">
      <c r="A5" s="51" t="s">
        <v>59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2" s="23" customFormat="1" ht="15">
      <c r="A6" s="24"/>
      <c r="B6" s="24"/>
    </row>
    <row r="7" spans="1:3" s="23" customFormat="1" ht="15" hidden="1">
      <c r="A7" s="24"/>
      <c r="B7" s="24"/>
      <c r="C7" s="24"/>
    </row>
    <row r="8" spans="1:12" s="26" customFormat="1" ht="79.5" customHeight="1">
      <c r="A8" s="25" t="s">
        <v>2</v>
      </c>
      <c r="B8" s="25" t="s">
        <v>28</v>
      </c>
      <c r="C8" s="25" t="s">
        <v>29</v>
      </c>
      <c r="D8" s="25" t="s">
        <v>30</v>
      </c>
      <c r="E8" s="25" t="s">
        <v>31</v>
      </c>
      <c r="F8" s="25" t="s">
        <v>32</v>
      </c>
      <c r="G8" s="25" t="s">
        <v>33</v>
      </c>
      <c r="H8" s="25" t="s">
        <v>34</v>
      </c>
      <c r="I8" s="25" t="s">
        <v>35</v>
      </c>
      <c r="J8" s="25" t="s">
        <v>36</v>
      </c>
      <c r="K8" s="23"/>
      <c r="L8" s="23"/>
    </row>
    <row r="9" spans="1:12" s="26" customFormat="1" ht="15" customHeight="1">
      <c r="A9" s="27" t="s">
        <v>11</v>
      </c>
      <c r="B9" s="27" t="s">
        <v>12</v>
      </c>
      <c r="C9" s="27" t="s">
        <v>13</v>
      </c>
      <c r="D9" s="27" t="s">
        <v>14</v>
      </c>
      <c r="E9" s="27" t="s">
        <v>15</v>
      </c>
      <c r="F9" s="27" t="s">
        <v>16</v>
      </c>
      <c r="G9" s="27" t="s">
        <v>25</v>
      </c>
      <c r="H9" s="27" t="s">
        <v>37</v>
      </c>
      <c r="I9" s="27" t="s">
        <v>38</v>
      </c>
      <c r="J9" s="27" t="s">
        <v>17</v>
      </c>
      <c r="K9" s="23"/>
      <c r="L9" s="23"/>
    </row>
    <row r="10" spans="1:12" s="33" customFormat="1" ht="20.25" customHeight="1">
      <c r="A10" s="28" t="s">
        <v>11</v>
      </c>
      <c r="B10" s="29" t="s">
        <v>39</v>
      </c>
      <c r="C10" s="30"/>
      <c r="D10" s="30"/>
      <c r="E10" s="30"/>
      <c r="F10" s="31">
        <f>SUM(F11:F11)</f>
        <v>0.55</v>
      </c>
      <c r="G10" s="31">
        <f>SUM(G11:G11)</f>
        <v>10</v>
      </c>
      <c r="H10" s="58" t="s">
        <v>63</v>
      </c>
      <c r="I10" s="58"/>
      <c r="J10" s="31">
        <f>SUM(J11:J11)</f>
        <v>10</v>
      </c>
      <c r="K10" s="32"/>
      <c r="L10" s="32"/>
    </row>
    <row r="11" spans="1:12" s="20" customFormat="1" ht="45" customHeight="1">
      <c r="A11" s="13" t="s">
        <v>40</v>
      </c>
      <c r="B11" s="34" t="s">
        <v>60</v>
      </c>
      <c r="C11" s="35" t="s">
        <v>61</v>
      </c>
      <c r="D11" s="35" t="s">
        <v>62</v>
      </c>
      <c r="E11" s="36" t="s">
        <v>41</v>
      </c>
      <c r="F11" s="37">
        <v>0.55</v>
      </c>
      <c r="G11" s="37">
        <v>10</v>
      </c>
      <c r="H11" s="58"/>
      <c r="I11" s="58"/>
      <c r="J11" s="38">
        <f>G11-H11</f>
        <v>10</v>
      </c>
      <c r="K11" s="3"/>
      <c r="L11" s="3"/>
    </row>
    <row r="12" s="22" customFormat="1" ht="15"/>
  </sheetData>
  <sheetProtection/>
  <mergeCells count="4">
    <mergeCell ref="A3:J3"/>
    <mergeCell ref="A4:K4"/>
    <mergeCell ref="A5:K5"/>
    <mergeCell ref="H10:I11"/>
  </mergeCells>
  <dataValidations count="4"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D11:E11"/>
    <dataValidation type="whole" allowBlank="1" showInputMessage="1" showErrorMessage="1" errorTitle="Внимание" error="Допускается ввод только целых не отрицательных чисел!" sqref="C10:E10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11:C11">
      <formula1>900</formula1>
    </dataValidation>
    <dataValidation type="decimal" allowBlank="1" showErrorMessage="1" errorTitle="Ошибка" error="Допускается ввод только неотрицательных чисел!" sqref="F10:G11 J10:J11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O13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" width="9.140625" style="22" customWidth="1"/>
    <col min="2" max="2" width="45.7109375" style="22" customWidth="1"/>
    <col min="3" max="6" width="6.28125" style="22" customWidth="1"/>
    <col min="7" max="7" width="8.00390625" style="22" customWidth="1"/>
    <col min="8" max="8" width="10.8515625" style="22" customWidth="1"/>
    <col min="9" max="9" width="6.8515625" style="22" customWidth="1"/>
    <col min="10" max="11" width="6.7109375" style="22" customWidth="1"/>
    <col min="12" max="16384" width="9.140625" style="22" customWidth="1"/>
  </cols>
  <sheetData>
    <row r="1" spans="1:14" s="1" customFormat="1" ht="42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1" customFormat="1" ht="15.7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s="1" customFormat="1" ht="15.75" customHeight="1">
      <c r="A3" s="51" t="s">
        <v>64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4" s="3" customFormat="1" ht="15">
      <c r="A4" s="2"/>
      <c r="B4" s="2"/>
      <c r="C4" s="2"/>
      <c r="D4" s="2"/>
    </row>
    <row r="5" spans="1:249" s="8" customFormat="1" ht="157.5" customHeight="1">
      <c r="A5" s="4" t="s">
        <v>2</v>
      </c>
      <c r="B5" s="4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47" t="s">
        <v>42</v>
      </c>
      <c r="K5" s="48"/>
      <c r="L5" s="48"/>
      <c r="M5" s="49"/>
      <c r="N5" s="5" t="s">
        <v>47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</row>
    <row r="6" spans="1:249" s="12" customFormat="1" ht="15" customHeight="1">
      <c r="A6" s="9" t="s">
        <v>11</v>
      </c>
      <c r="B6" s="9" t="s">
        <v>12</v>
      </c>
      <c r="C6" s="9" t="s">
        <v>13</v>
      </c>
      <c r="D6" s="9" t="s">
        <v>14</v>
      </c>
      <c r="E6" s="9" t="s">
        <v>15</v>
      </c>
      <c r="F6" s="9" t="s">
        <v>16</v>
      </c>
      <c r="G6" s="9" t="str">
        <f>IF(F6="","5","7")</f>
        <v>7</v>
      </c>
      <c r="H6" s="9">
        <f>G6+1</f>
        <v>8</v>
      </c>
      <c r="I6" s="9" t="s">
        <v>38</v>
      </c>
      <c r="J6" s="9" t="s">
        <v>17</v>
      </c>
      <c r="K6" s="9" t="s">
        <v>18</v>
      </c>
      <c r="L6" s="9" t="s">
        <v>48</v>
      </c>
      <c r="M6" s="9" t="s">
        <v>49</v>
      </c>
      <c r="N6" s="9" t="s">
        <v>43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</row>
    <row r="7" spans="1:249" s="20" customFormat="1" ht="19.5" customHeight="1">
      <c r="A7" s="13" t="s">
        <v>11</v>
      </c>
      <c r="B7" s="14" t="s">
        <v>19</v>
      </c>
      <c r="C7" s="15"/>
      <c r="D7" s="16"/>
      <c r="E7" s="17"/>
      <c r="F7" s="17"/>
      <c r="G7" s="17"/>
      <c r="H7" s="17">
        <v>2000</v>
      </c>
      <c r="I7" s="17">
        <v>0</v>
      </c>
      <c r="J7" s="17">
        <v>0</v>
      </c>
      <c r="K7" s="17">
        <v>0</v>
      </c>
      <c r="L7" s="17">
        <v>1000</v>
      </c>
      <c r="M7" s="17">
        <f aca="true" t="shared" si="0" ref="M7:M13">H7-1000</f>
        <v>1000</v>
      </c>
      <c r="N7" s="17" t="str">
        <f>IF(H7&gt;0,"есть","нет")</f>
        <v>есть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</row>
    <row r="8" spans="1:249" s="20" customFormat="1" ht="19.5" customHeight="1">
      <c r="A8" s="13" t="s">
        <v>12</v>
      </c>
      <c r="B8" s="14" t="s">
        <v>20</v>
      </c>
      <c r="C8" s="21">
        <v>1</v>
      </c>
      <c r="D8" s="17">
        <v>299</v>
      </c>
      <c r="E8" s="17"/>
      <c r="F8" s="17"/>
      <c r="G8" s="17"/>
      <c r="H8" s="17">
        <f>H7-D8</f>
        <v>1701</v>
      </c>
      <c r="I8" s="17">
        <v>0</v>
      </c>
      <c r="J8" s="17">
        <v>0</v>
      </c>
      <c r="K8" s="17">
        <v>0</v>
      </c>
      <c r="L8" s="17">
        <v>0</v>
      </c>
      <c r="M8" s="17">
        <f t="shared" si="0"/>
        <v>701</v>
      </c>
      <c r="N8" s="17" t="str">
        <f aca="true" t="shared" si="1" ref="N8:N13">IF(H8&gt;0,"есть","нет")</f>
        <v>есть</v>
      </c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</row>
    <row r="9" spans="1:249" s="20" customFormat="1" ht="19.5" customHeight="1">
      <c r="A9" s="13" t="s">
        <v>13</v>
      </c>
      <c r="B9" s="14" t="s">
        <v>21</v>
      </c>
      <c r="C9" s="21">
        <v>1</v>
      </c>
      <c r="D9" s="17"/>
      <c r="E9" s="17">
        <v>299</v>
      </c>
      <c r="F9" s="17"/>
      <c r="G9" s="17"/>
      <c r="H9" s="17">
        <f>H7-E9</f>
        <v>1701</v>
      </c>
      <c r="I9" s="17">
        <v>0</v>
      </c>
      <c r="J9" s="17">
        <v>0</v>
      </c>
      <c r="K9" s="17">
        <v>0</v>
      </c>
      <c r="L9" s="17">
        <v>0</v>
      </c>
      <c r="M9" s="17">
        <f t="shared" si="0"/>
        <v>701</v>
      </c>
      <c r="N9" s="17" t="str">
        <f t="shared" si="1"/>
        <v>есть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</row>
    <row r="10" spans="1:249" s="20" customFormat="1" ht="19.5" customHeight="1">
      <c r="A10" s="13" t="s">
        <v>14</v>
      </c>
      <c r="B10" s="14" t="s">
        <v>22</v>
      </c>
      <c r="C10" s="21">
        <v>0</v>
      </c>
      <c r="D10" s="17">
        <v>0</v>
      </c>
      <c r="E10" s="17"/>
      <c r="F10" s="17"/>
      <c r="G10" s="17"/>
      <c r="H10" s="17">
        <f>H7-D8+D10</f>
        <v>1701</v>
      </c>
      <c r="I10" s="17">
        <v>0</v>
      </c>
      <c r="J10" s="17">
        <v>0</v>
      </c>
      <c r="K10" s="17">
        <v>0</v>
      </c>
      <c r="L10" s="17">
        <v>0</v>
      </c>
      <c r="M10" s="17">
        <f t="shared" si="0"/>
        <v>701</v>
      </c>
      <c r="N10" s="17" t="str">
        <f t="shared" si="1"/>
        <v>есть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</row>
    <row r="11" spans="1:249" s="20" customFormat="1" ht="19.5" customHeight="1">
      <c r="A11" s="13" t="s">
        <v>15</v>
      </c>
      <c r="B11" s="14" t="s">
        <v>23</v>
      </c>
      <c r="C11" s="21">
        <v>1</v>
      </c>
      <c r="D11" s="17">
        <v>299</v>
      </c>
      <c r="E11" s="17"/>
      <c r="F11" s="17"/>
      <c r="G11" s="17"/>
      <c r="H11" s="17">
        <f>H7-D11</f>
        <v>1701</v>
      </c>
      <c r="I11" s="17">
        <v>0</v>
      </c>
      <c r="J11" s="17">
        <v>0</v>
      </c>
      <c r="K11" s="17">
        <v>0</v>
      </c>
      <c r="L11" s="17">
        <v>0</v>
      </c>
      <c r="M11" s="17">
        <f t="shared" si="0"/>
        <v>701</v>
      </c>
      <c r="N11" s="17" t="str">
        <f t="shared" si="1"/>
        <v>есть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</row>
    <row r="12" spans="1:249" s="20" customFormat="1" ht="19.5" customHeight="1">
      <c r="A12" s="13" t="s">
        <v>16</v>
      </c>
      <c r="B12" s="14" t="s">
        <v>24</v>
      </c>
      <c r="C12" s="21">
        <v>0</v>
      </c>
      <c r="D12" s="17"/>
      <c r="E12" s="17"/>
      <c r="F12" s="17">
        <v>50</v>
      </c>
      <c r="G12" s="17"/>
      <c r="H12" s="17">
        <f>H7-F12-G12</f>
        <v>1950</v>
      </c>
      <c r="I12" s="17">
        <v>0</v>
      </c>
      <c r="J12" s="17">
        <v>0</v>
      </c>
      <c r="K12" s="17">
        <v>0</v>
      </c>
      <c r="L12" s="17">
        <v>0</v>
      </c>
      <c r="M12" s="17">
        <f t="shared" si="0"/>
        <v>950</v>
      </c>
      <c r="N12" s="17" t="str">
        <f t="shared" si="1"/>
        <v>есть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</row>
    <row r="13" spans="1:249" s="20" customFormat="1" ht="19.5" customHeight="1">
      <c r="A13" s="13" t="s">
        <v>25</v>
      </c>
      <c r="B13" s="14" t="s">
        <v>26</v>
      </c>
      <c r="C13" s="21">
        <v>0</v>
      </c>
      <c r="D13" s="17"/>
      <c r="E13" s="17"/>
      <c r="F13" s="17"/>
      <c r="G13" s="17"/>
      <c r="H13" s="17">
        <f>H7-D13</f>
        <v>2000</v>
      </c>
      <c r="I13" s="17">
        <v>0</v>
      </c>
      <c r="J13" s="17">
        <v>0</v>
      </c>
      <c r="K13" s="17">
        <v>0</v>
      </c>
      <c r="L13" s="17">
        <v>0</v>
      </c>
      <c r="M13" s="17">
        <f t="shared" si="0"/>
        <v>1000</v>
      </c>
      <c r="N13" s="17" t="str">
        <f t="shared" si="1"/>
        <v>есть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</row>
  </sheetData>
  <sheetProtection/>
  <mergeCells count="4">
    <mergeCell ref="A1:N1"/>
    <mergeCell ref="A2:N2"/>
    <mergeCell ref="A3:N3"/>
    <mergeCell ref="J5:M5"/>
  </mergeCells>
  <conditionalFormatting sqref="D7">
    <cfRule type="expression" priority="1" dxfId="1" stopIfTrue="1">
      <formula>'март 16'!#REF!&gt;0</formula>
    </cfRule>
    <cfRule type="expression" priority="2" dxfId="24" stopIfTrue="1">
      <formula>'март 16'!#REF!=0</formula>
    </cfRule>
  </conditionalFormatting>
  <dataValidations count="2">
    <dataValidation type="decimal" allowBlank="1" showErrorMessage="1" errorTitle="Ошибка" error="Допускается ввод только неотрицательных чисел!" sqref="D7:D8 F12:G12 D13 D10:D11 D9:E9 I7:M13 H7">
      <formula1>0</formula1>
      <formula2>9.99999999999999E+23</formula2>
    </dataValidation>
    <dataValidation type="whole" allowBlank="1" showInputMessage="1" showErrorMessage="1" errorTitle="Внимание" error="Допускается ввод только целых не отрицательных чисел!" sqref="F7:G11 C7:C13 E7:E8 E10:E13 F13:G13 D12 H8:H13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L12"/>
  <sheetViews>
    <sheetView zoomScalePageLayoutView="0" workbookViewId="0" topLeftCell="A3">
      <selection activeCell="F22" sqref="F22"/>
    </sheetView>
  </sheetViews>
  <sheetFormatPr defaultColWidth="9.140625" defaultRowHeight="15"/>
  <cols>
    <col min="1" max="1" width="9.140625" style="39" customWidth="1"/>
    <col min="2" max="2" width="22.7109375" style="39" customWidth="1"/>
    <col min="3" max="3" width="13.8515625" style="39" customWidth="1"/>
    <col min="4" max="4" width="11.7109375" style="39" customWidth="1"/>
    <col min="5" max="5" width="15.28125" style="39" customWidth="1"/>
    <col min="6" max="6" width="13.8515625" style="39" customWidth="1"/>
    <col min="7" max="7" width="13.140625" style="39" customWidth="1"/>
    <col min="8" max="9" width="17.140625" style="39" customWidth="1"/>
    <col min="10" max="10" width="15.28125" style="39" customWidth="1"/>
    <col min="11" max="16384" width="9.140625" style="39" customWidth="1"/>
  </cols>
  <sheetData>
    <row r="3" spans="1:10" s="23" customFormat="1" ht="19.5" customHeight="1">
      <c r="A3" s="51" t="s">
        <v>27</v>
      </c>
      <c r="B3" s="51"/>
      <c r="C3" s="51"/>
      <c r="D3" s="51"/>
      <c r="E3" s="51"/>
      <c r="F3" s="51"/>
      <c r="G3" s="51"/>
      <c r="H3" s="51"/>
      <c r="I3" s="51"/>
      <c r="J3" s="51"/>
    </row>
    <row r="4" spans="1:11" s="1" customFormat="1" ht="15.75" customHeight="1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s="1" customFormat="1" ht="15.75" customHeight="1">
      <c r="A5" s="51" t="s">
        <v>64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2" s="23" customFormat="1" ht="15">
      <c r="A6" s="24"/>
      <c r="B6" s="24"/>
    </row>
    <row r="7" spans="1:3" s="23" customFormat="1" ht="15" hidden="1">
      <c r="A7" s="24"/>
      <c r="B7" s="24"/>
      <c r="C7" s="24"/>
    </row>
    <row r="8" spans="1:12" s="26" customFormat="1" ht="79.5" customHeight="1">
      <c r="A8" s="25" t="s">
        <v>2</v>
      </c>
      <c r="B8" s="25" t="s">
        <v>28</v>
      </c>
      <c r="C8" s="25" t="s">
        <v>29</v>
      </c>
      <c r="D8" s="25" t="s">
        <v>30</v>
      </c>
      <c r="E8" s="25" t="s">
        <v>31</v>
      </c>
      <c r="F8" s="25" t="s">
        <v>32</v>
      </c>
      <c r="G8" s="25" t="s">
        <v>33</v>
      </c>
      <c r="H8" s="25" t="s">
        <v>34</v>
      </c>
      <c r="I8" s="25" t="s">
        <v>35</v>
      </c>
      <c r="J8" s="25" t="s">
        <v>36</v>
      </c>
      <c r="K8" s="23"/>
      <c r="L8" s="23"/>
    </row>
    <row r="9" spans="1:12" s="26" customFormat="1" ht="15" customHeight="1">
      <c r="A9" s="27" t="s">
        <v>11</v>
      </c>
      <c r="B9" s="27" t="s">
        <v>12</v>
      </c>
      <c r="C9" s="27" t="s">
        <v>13</v>
      </c>
      <c r="D9" s="27" t="s">
        <v>14</v>
      </c>
      <c r="E9" s="27" t="s">
        <v>15</v>
      </c>
      <c r="F9" s="27" t="s">
        <v>16</v>
      </c>
      <c r="G9" s="27" t="s">
        <v>25</v>
      </c>
      <c r="H9" s="27" t="s">
        <v>37</v>
      </c>
      <c r="I9" s="27" t="s">
        <v>38</v>
      </c>
      <c r="J9" s="27" t="s">
        <v>17</v>
      </c>
      <c r="K9" s="23"/>
      <c r="L9" s="23"/>
    </row>
    <row r="10" spans="1:12" s="33" customFormat="1" ht="20.25" customHeight="1">
      <c r="A10" s="28" t="s">
        <v>11</v>
      </c>
      <c r="B10" s="29" t="s">
        <v>39</v>
      </c>
      <c r="C10" s="30"/>
      <c r="D10" s="30"/>
      <c r="E10" s="30"/>
      <c r="F10" s="31">
        <f>SUM(F11:F12)</f>
        <v>5394.30731</v>
      </c>
      <c r="G10" s="31">
        <f>SUM(G11:G12)</f>
        <v>299</v>
      </c>
      <c r="H10" s="58" t="s">
        <v>69</v>
      </c>
      <c r="I10" s="58"/>
      <c r="J10" s="31">
        <f>SUM(J11:J12)</f>
        <v>299</v>
      </c>
      <c r="K10" s="32"/>
      <c r="L10" s="32"/>
    </row>
    <row r="11" spans="1:12" s="33" customFormat="1" ht="20.25" customHeight="1">
      <c r="A11" s="13" t="s">
        <v>40</v>
      </c>
      <c r="B11" s="34" t="s">
        <v>65</v>
      </c>
      <c r="C11" s="35" t="s">
        <v>67</v>
      </c>
      <c r="D11" s="35" t="s">
        <v>68</v>
      </c>
      <c r="E11" s="36" t="s">
        <v>41</v>
      </c>
      <c r="F11" s="37">
        <v>5385.56587</v>
      </c>
      <c r="G11" s="37">
        <v>249</v>
      </c>
      <c r="H11" s="58"/>
      <c r="I11" s="58"/>
      <c r="J11" s="38">
        <f>G11</f>
        <v>249</v>
      </c>
      <c r="K11" s="32"/>
      <c r="L11" s="32"/>
    </row>
    <row r="12" spans="1:12" s="20" customFormat="1" ht="22.5" customHeight="1">
      <c r="A12" s="13" t="s">
        <v>44</v>
      </c>
      <c r="B12" s="34" t="s">
        <v>66</v>
      </c>
      <c r="C12" s="35" t="s">
        <v>61</v>
      </c>
      <c r="D12" s="35" t="s">
        <v>68</v>
      </c>
      <c r="E12" s="36" t="s">
        <v>41</v>
      </c>
      <c r="F12" s="37">
        <v>8.74144</v>
      </c>
      <c r="G12" s="37">
        <v>50</v>
      </c>
      <c r="H12" s="58"/>
      <c r="I12" s="58"/>
      <c r="J12" s="38">
        <f>G12</f>
        <v>50</v>
      </c>
      <c r="K12" s="3"/>
      <c r="L12" s="3"/>
    </row>
    <row r="13" s="22" customFormat="1" ht="15"/>
  </sheetData>
  <sheetProtection/>
  <mergeCells count="4">
    <mergeCell ref="A3:J3"/>
    <mergeCell ref="A4:K4"/>
    <mergeCell ref="A5:K5"/>
    <mergeCell ref="H10:I12"/>
  </mergeCells>
  <dataValidations count="4">
    <dataValidation type="decimal" allowBlank="1" showErrorMessage="1" errorTitle="Ошибка" error="Допускается ввод только неотрицательных чисел!" sqref="F10:G12 J10:J12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12:C12 C11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C10:E10">
      <formula1>0</formula1>
      <formula2>9.99999999999999E+23</formula2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D11:E12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O13"/>
  <sheetViews>
    <sheetView zoomScalePageLayoutView="0" workbookViewId="0" topLeftCell="A1">
      <selection activeCell="K16" sqref="K16"/>
    </sheetView>
  </sheetViews>
  <sheetFormatPr defaultColWidth="9.140625" defaultRowHeight="15"/>
  <cols>
    <col min="1" max="1" width="9.140625" style="22" customWidth="1"/>
    <col min="2" max="2" width="45.7109375" style="22" customWidth="1"/>
    <col min="3" max="6" width="6.28125" style="22" customWidth="1"/>
    <col min="7" max="7" width="8.00390625" style="22" customWidth="1"/>
    <col min="8" max="8" width="10.8515625" style="22" customWidth="1"/>
    <col min="9" max="9" width="6.8515625" style="22" customWidth="1"/>
    <col min="10" max="11" width="6.7109375" style="22" customWidth="1"/>
    <col min="12" max="16384" width="9.140625" style="22" customWidth="1"/>
  </cols>
  <sheetData>
    <row r="1" spans="1:14" s="1" customFormat="1" ht="42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1" customFormat="1" ht="15.7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s="1" customFormat="1" ht="15.75" customHeight="1">
      <c r="A3" s="51" t="s">
        <v>70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4" s="3" customFormat="1" ht="15">
      <c r="A4" s="2"/>
      <c r="B4" s="2"/>
      <c r="C4" s="2"/>
      <c r="D4" s="2"/>
    </row>
    <row r="5" spans="1:249" s="8" customFormat="1" ht="157.5" customHeight="1">
      <c r="A5" s="4" t="s">
        <v>2</v>
      </c>
      <c r="B5" s="4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47" t="s">
        <v>42</v>
      </c>
      <c r="K5" s="48"/>
      <c r="L5" s="48"/>
      <c r="M5" s="49"/>
      <c r="N5" s="5" t="s">
        <v>47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</row>
    <row r="6" spans="1:249" s="12" customFormat="1" ht="15" customHeight="1">
      <c r="A6" s="9" t="s">
        <v>11</v>
      </c>
      <c r="B6" s="9" t="s">
        <v>12</v>
      </c>
      <c r="C6" s="9" t="s">
        <v>13</v>
      </c>
      <c r="D6" s="9" t="s">
        <v>14</v>
      </c>
      <c r="E6" s="9" t="s">
        <v>15</v>
      </c>
      <c r="F6" s="9" t="s">
        <v>16</v>
      </c>
      <c r="G6" s="9" t="str">
        <f>IF(F6="","5","7")</f>
        <v>7</v>
      </c>
      <c r="H6" s="9">
        <f>G6+1</f>
        <v>8</v>
      </c>
      <c r="I6" s="9" t="s">
        <v>38</v>
      </c>
      <c r="J6" s="9" t="s">
        <v>17</v>
      </c>
      <c r="K6" s="9" t="s">
        <v>18</v>
      </c>
      <c r="L6" s="9" t="s">
        <v>48</v>
      </c>
      <c r="M6" s="9" t="s">
        <v>49</v>
      </c>
      <c r="N6" s="9" t="s">
        <v>43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</row>
    <row r="7" spans="1:249" s="20" customFormat="1" ht="19.5" customHeight="1">
      <c r="A7" s="13" t="s">
        <v>11</v>
      </c>
      <c r="B7" s="14" t="s">
        <v>19</v>
      </c>
      <c r="C7" s="15"/>
      <c r="D7" s="16"/>
      <c r="E7" s="17"/>
      <c r="F7" s="17"/>
      <c r="G7" s="17"/>
      <c r="H7" s="17">
        <v>2000</v>
      </c>
      <c r="I7" s="17">
        <v>0</v>
      </c>
      <c r="J7" s="17">
        <v>0</v>
      </c>
      <c r="K7" s="17">
        <v>0</v>
      </c>
      <c r="L7" s="17">
        <v>1000</v>
      </c>
      <c r="M7" s="17">
        <f aca="true" t="shared" si="0" ref="M7:M13">H7-1000</f>
        <v>1000</v>
      </c>
      <c r="N7" s="17" t="str">
        <f>IF(H7&gt;0,"есть","нет")</f>
        <v>есть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</row>
    <row r="8" spans="1:249" s="20" customFormat="1" ht="19.5" customHeight="1">
      <c r="A8" s="13" t="s">
        <v>12</v>
      </c>
      <c r="B8" s="14" t="s">
        <v>20</v>
      </c>
      <c r="C8" s="21">
        <v>0</v>
      </c>
      <c r="D8" s="17"/>
      <c r="E8" s="17"/>
      <c r="F8" s="17"/>
      <c r="G8" s="17"/>
      <c r="H8" s="17">
        <f>H7-D8</f>
        <v>2000</v>
      </c>
      <c r="I8" s="17">
        <v>0</v>
      </c>
      <c r="J8" s="17">
        <v>0</v>
      </c>
      <c r="K8" s="17">
        <v>0</v>
      </c>
      <c r="L8" s="17">
        <v>0</v>
      </c>
      <c r="M8" s="17">
        <f t="shared" si="0"/>
        <v>1000</v>
      </c>
      <c r="N8" s="17" t="str">
        <f aca="true" t="shared" si="1" ref="N8:N13">IF(H8&gt;0,"есть","нет")</f>
        <v>есть</v>
      </c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</row>
    <row r="9" spans="1:249" s="20" customFormat="1" ht="19.5" customHeight="1">
      <c r="A9" s="13" t="s">
        <v>13</v>
      </c>
      <c r="B9" s="14" t="s">
        <v>21</v>
      </c>
      <c r="C9" s="21">
        <v>0</v>
      </c>
      <c r="D9" s="17"/>
      <c r="E9" s="17"/>
      <c r="F9" s="17"/>
      <c r="G9" s="17"/>
      <c r="H9" s="17">
        <f>H7-E9</f>
        <v>2000</v>
      </c>
      <c r="I9" s="17">
        <v>0</v>
      </c>
      <c r="J9" s="17">
        <v>0</v>
      </c>
      <c r="K9" s="17">
        <v>0</v>
      </c>
      <c r="L9" s="17">
        <v>0</v>
      </c>
      <c r="M9" s="17">
        <f t="shared" si="0"/>
        <v>1000</v>
      </c>
      <c r="N9" s="17" t="str">
        <f t="shared" si="1"/>
        <v>есть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</row>
    <row r="10" spans="1:249" s="20" customFormat="1" ht="19.5" customHeight="1">
      <c r="A10" s="13" t="s">
        <v>14</v>
      </c>
      <c r="B10" s="14" t="s">
        <v>22</v>
      </c>
      <c r="C10" s="21">
        <v>0</v>
      </c>
      <c r="D10" s="17"/>
      <c r="E10" s="17"/>
      <c r="F10" s="17"/>
      <c r="G10" s="17"/>
      <c r="H10" s="17">
        <f>H7-D8+D10</f>
        <v>2000</v>
      </c>
      <c r="I10" s="17">
        <v>0</v>
      </c>
      <c r="J10" s="17">
        <v>0</v>
      </c>
      <c r="K10" s="17">
        <v>0</v>
      </c>
      <c r="L10" s="17">
        <v>0</v>
      </c>
      <c r="M10" s="17">
        <f t="shared" si="0"/>
        <v>1000</v>
      </c>
      <c r="N10" s="17" t="str">
        <f t="shared" si="1"/>
        <v>есть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</row>
    <row r="11" spans="1:249" s="20" customFormat="1" ht="19.5" customHeight="1">
      <c r="A11" s="13" t="s">
        <v>15</v>
      </c>
      <c r="B11" s="14" t="s">
        <v>23</v>
      </c>
      <c r="C11" s="21">
        <v>0</v>
      </c>
      <c r="D11" s="17"/>
      <c r="E11" s="17"/>
      <c r="F11" s="17"/>
      <c r="G11" s="17"/>
      <c r="H11" s="17">
        <f>H7-D11</f>
        <v>2000</v>
      </c>
      <c r="I11" s="17">
        <v>0</v>
      </c>
      <c r="J11" s="17">
        <v>0</v>
      </c>
      <c r="K11" s="17">
        <v>0</v>
      </c>
      <c r="L11" s="17">
        <v>0</v>
      </c>
      <c r="M11" s="17">
        <f t="shared" si="0"/>
        <v>1000</v>
      </c>
      <c r="N11" s="17" t="str">
        <f t="shared" si="1"/>
        <v>есть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</row>
    <row r="12" spans="1:249" s="20" customFormat="1" ht="19.5" customHeight="1">
      <c r="A12" s="13" t="s">
        <v>16</v>
      </c>
      <c r="B12" s="14" t="s">
        <v>24</v>
      </c>
      <c r="C12" s="21">
        <v>0</v>
      </c>
      <c r="D12" s="17"/>
      <c r="E12" s="17"/>
      <c r="F12" s="17"/>
      <c r="G12" s="17"/>
      <c r="H12" s="17">
        <f>H7-F12-G12</f>
        <v>2000</v>
      </c>
      <c r="I12" s="17">
        <v>0</v>
      </c>
      <c r="J12" s="17">
        <v>0</v>
      </c>
      <c r="K12" s="17">
        <v>0</v>
      </c>
      <c r="L12" s="17">
        <v>0</v>
      </c>
      <c r="M12" s="17">
        <f t="shared" si="0"/>
        <v>1000</v>
      </c>
      <c r="N12" s="17" t="str">
        <f t="shared" si="1"/>
        <v>есть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</row>
    <row r="13" spans="1:249" s="20" customFormat="1" ht="19.5" customHeight="1">
      <c r="A13" s="13" t="s">
        <v>25</v>
      </c>
      <c r="B13" s="14" t="s">
        <v>26</v>
      </c>
      <c r="C13" s="21">
        <v>0</v>
      </c>
      <c r="D13" s="17"/>
      <c r="E13" s="17"/>
      <c r="F13" s="17"/>
      <c r="G13" s="17"/>
      <c r="H13" s="17">
        <f>H7-D13</f>
        <v>2000</v>
      </c>
      <c r="I13" s="17">
        <v>0</v>
      </c>
      <c r="J13" s="17">
        <v>0</v>
      </c>
      <c r="K13" s="17">
        <v>0</v>
      </c>
      <c r="L13" s="17">
        <v>0</v>
      </c>
      <c r="M13" s="17">
        <f t="shared" si="0"/>
        <v>1000</v>
      </c>
      <c r="N13" s="17" t="str">
        <f t="shared" si="1"/>
        <v>есть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</row>
  </sheetData>
  <sheetProtection/>
  <mergeCells count="4">
    <mergeCell ref="A1:N1"/>
    <mergeCell ref="A2:N2"/>
    <mergeCell ref="A3:N3"/>
    <mergeCell ref="J5:M5"/>
  </mergeCells>
  <conditionalFormatting sqref="D7">
    <cfRule type="expression" priority="1" dxfId="1" stopIfTrue="1">
      <formula>'апрель '!#REF!&gt;0</formula>
    </cfRule>
    <cfRule type="expression" priority="2" dxfId="24" stopIfTrue="1">
      <formula>'апрель '!#REF!=0</formula>
    </cfRule>
  </conditionalFormatting>
  <dataValidations count="2">
    <dataValidation type="whole" allowBlank="1" showInputMessage="1" showErrorMessage="1" errorTitle="Внимание" error="Допускается ввод только целых не отрицательных чисел!" sqref="F7:G11 H8:H13 E7:E8 E10:E13 F13:G13 C12:D12 C7:C11 C13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D7:D8 F12:G12 D13 D10:D11 D9:E9 I7:M13 H7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L11"/>
  <sheetViews>
    <sheetView zoomScalePageLayoutView="0" workbookViewId="0" topLeftCell="A3">
      <selection activeCell="H20" sqref="H20"/>
    </sheetView>
  </sheetViews>
  <sheetFormatPr defaultColWidth="9.140625" defaultRowHeight="15"/>
  <cols>
    <col min="1" max="1" width="9.140625" style="39" customWidth="1"/>
    <col min="2" max="2" width="22.7109375" style="39" customWidth="1"/>
    <col min="3" max="3" width="13.8515625" style="39" customWidth="1"/>
    <col min="4" max="4" width="11.7109375" style="39" customWidth="1"/>
    <col min="5" max="5" width="15.28125" style="39" customWidth="1"/>
    <col min="6" max="6" width="13.8515625" style="39" customWidth="1"/>
    <col min="7" max="7" width="13.140625" style="39" customWidth="1"/>
    <col min="8" max="9" width="17.140625" style="39" customWidth="1"/>
    <col min="10" max="10" width="15.28125" style="39" customWidth="1"/>
    <col min="11" max="16384" width="9.140625" style="39" customWidth="1"/>
  </cols>
  <sheetData>
    <row r="3" spans="1:10" s="23" customFormat="1" ht="19.5" customHeight="1">
      <c r="A3" s="51" t="s">
        <v>27</v>
      </c>
      <c r="B3" s="51"/>
      <c r="C3" s="51"/>
      <c r="D3" s="51"/>
      <c r="E3" s="51"/>
      <c r="F3" s="51"/>
      <c r="G3" s="51"/>
      <c r="H3" s="51"/>
      <c r="I3" s="51"/>
      <c r="J3" s="51"/>
    </row>
    <row r="4" spans="1:11" s="1" customFormat="1" ht="15.75" customHeight="1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s="1" customFormat="1" ht="15.75" customHeight="1">
      <c r="A5" s="51" t="s">
        <v>70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2" s="23" customFormat="1" ht="15">
      <c r="A6" s="24"/>
      <c r="B6" s="24"/>
    </row>
    <row r="7" spans="1:3" s="23" customFormat="1" ht="15" hidden="1">
      <c r="A7" s="24"/>
      <c r="B7" s="24"/>
      <c r="C7" s="24"/>
    </row>
    <row r="8" spans="1:12" s="26" customFormat="1" ht="79.5" customHeight="1">
      <c r="A8" s="25" t="s">
        <v>2</v>
      </c>
      <c r="B8" s="25" t="s">
        <v>28</v>
      </c>
      <c r="C8" s="25" t="s">
        <v>29</v>
      </c>
      <c r="D8" s="25" t="s">
        <v>30</v>
      </c>
      <c r="E8" s="25" t="s">
        <v>31</v>
      </c>
      <c r="F8" s="25" t="s">
        <v>32</v>
      </c>
      <c r="G8" s="25" t="s">
        <v>33</v>
      </c>
      <c r="H8" s="25" t="s">
        <v>34</v>
      </c>
      <c r="I8" s="25" t="s">
        <v>35</v>
      </c>
      <c r="J8" s="25" t="s">
        <v>36</v>
      </c>
      <c r="K8" s="23"/>
      <c r="L8" s="23"/>
    </row>
    <row r="9" spans="1:12" s="26" customFormat="1" ht="15" customHeight="1">
      <c r="A9" s="27" t="s">
        <v>11</v>
      </c>
      <c r="B9" s="27" t="s">
        <v>12</v>
      </c>
      <c r="C9" s="27" t="s">
        <v>13</v>
      </c>
      <c r="D9" s="27" t="s">
        <v>14</v>
      </c>
      <c r="E9" s="27" t="s">
        <v>15</v>
      </c>
      <c r="F9" s="27" t="s">
        <v>16</v>
      </c>
      <c r="G9" s="27" t="s">
        <v>25</v>
      </c>
      <c r="H9" s="27" t="s">
        <v>37</v>
      </c>
      <c r="I9" s="27" t="s">
        <v>38</v>
      </c>
      <c r="J9" s="27" t="s">
        <v>17</v>
      </c>
      <c r="K9" s="23"/>
      <c r="L9" s="23"/>
    </row>
    <row r="10" spans="1:12" s="33" customFormat="1" ht="24" customHeight="1">
      <c r="A10" s="28" t="s">
        <v>11</v>
      </c>
      <c r="B10" s="29" t="s">
        <v>39</v>
      </c>
      <c r="C10" s="30"/>
      <c r="D10" s="30"/>
      <c r="E10" s="30"/>
      <c r="F10" s="31">
        <f>SUM(F11:F11)</f>
        <v>0</v>
      </c>
      <c r="G10" s="31">
        <f>SUM(G11:G11)</f>
        <v>0</v>
      </c>
      <c r="H10" s="58" t="s">
        <v>72</v>
      </c>
      <c r="I10" s="58"/>
      <c r="J10" s="31">
        <f>SUM(J11:J11)</f>
        <v>0</v>
      </c>
      <c r="K10" s="32"/>
      <c r="L10" s="32"/>
    </row>
    <row r="11" spans="1:12" s="33" customFormat="1" ht="28.5" customHeight="1">
      <c r="A11" s="13"/>
      <c r="B11" s="59" t="s">
        <v>71</v>
      </c>
      <c r="C11" s="60"/>
      <c r="D11" s="60"/>
      <c r="E11" s="60"/>
      <c r="F11" s="60"/>
      <c r="G11" s="61"/>
      <c r="H11" s="58"/>
      <c r="I11" s="58"/>
      <c r="J11" s="38"/>
      <c r="K11" s="32"/>
      <c r="L11" s="32"/>
    </row>
    <row r="12" s="22" customFormat="1" ht="15"/>
  </sheetData>
  <sheetProtection/>
  <mergeCells count="5">
    <mergeCell ref="A3:J3"/>
    <mergeCell ref="A4:K4"/>
    <mergeCell ref="A5:K5"/>
    <mergeCell ref="H10:I11"/>
    <mergeCell ref="B11:G11"/>
  </mergeCells>
  <dataValidations count="2">
    <dataValidation type="whole" allowBlank="1" showInputMessage="1" showErrorMessage="1" errorTitle="Внимание" error="Допускается ввод только целых не отрицательных чисел!" sqref="C10:E10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J10:J11 F10:G10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O13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9.140625" style="22" customWidth="1"/>
    <col min="2" max="2" width="45.7109375" style="22" customWidth="1"/>
    <col min="3" max="6" width="6.28125" style="22" customWidth="1"/>
    <col min="7" max="7" width="8.00390625" style="22" customWidth="1"/>
    <col min="8" max="8" width="10.8515625" style="22" customWidth="1"/>
    <col min="9" max="9" width="6.8515625" style="22" customWidth="1"/>
    <col min="10" max="11" width="6.7109375" style="22" customWidth="1"/>
    <col min="12" max="16384" width="9.140625" style="22" customWidth="1"/>
  </cols>
  <sheetData>
    <row r="1" spans="1:14" s="1" customFormat="1" ht="42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1" customFormat="1" ht="15.7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s="1" customFormat="1" ht="15.75" customHeight="1">
      <c r="A3" s="51" t="s">
        <v>73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4" s="3" customFormat="1" ht="15">
      <c r="A4" s="2"/>
      <c r="B4" s="2"/>
      <c r="C4" s="2"/>
      <c r="D4" s="2"/>
    </row>
    <row r="5" spans="1:249" s="8" customFormat="1" ht="157.5" customHeight="1">
      <c r="A5" s="4" t="s">
        <v>2</v>
      </c>
      <c r="B5" s="4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47" t="s">
        <v>42</v>
      </c>
      <c r="K5" s="48"/>
      <c r="L5" s="48"/>
      <c r="M5" s="49"/>
      <c r="N5" s="5" t="s">
        <v>47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</row>
    <row r="6" spans="1:249" s="12" customFormat="1" ht="15" customHeight="1">
      <c r="A6" s="9" t="s">
        <v>11</v>
      </c>
      <c r="B6" s="9" t="s">
        <v>12</v>
      </c>
      <c r="C6" s="9" t="s">
        <v>13</v>
      </c>
      <c r="D6" s="9" t="s">
        <v>14</v>
      </c>
      <c r="E6" s="9" t="s">
        <v>15</v>
      </c>
      <c r="F6" s="9" t="s">
        <v>16</v>
      </c>
      <c r="G6" s="9" t="str">
        <f>IF(F6="","5","7")</f>
        <v>7</v>
      </c>
      <c r="H6" s="9">
        <f>G6+1</f>
        <v>8</v>
      </c>
      <c r="I6" s="9" t="s">
        <v>38</v>
      </c>
      <c r="J6" s="9" t="s">
        <v>17</v>
      </c>
      <c r="K6" s="9" t="s">
        <v>18</v>
      </c>
      <c r="L6" s="9" t="s">
        <v>48</v>
      </c>
      <c r="M6" s="9" t="s">
        <v>49</v>
      </c>
      <c r="N6" s="9" t="s">
        <v>43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</row>
    <row r="7" spans="1:249" s="20" customFormat="1" ht="19.5" customHeight="1">
      <c r="A7" s="13" t="s">
        <v>11</v>
      </c>
      <c r="B7" s="14" t="s">
        <v>19</v>
      </c>
      <c r="C7" s="15"/>
      <c r="D7" s="16"/>
      <c r="E7" s="17"/>
      <c r="F7" s="17"/>
      <c r="G7" s="17"/>
      <c r="H7" s="17">
        <v>2000</v>
      </c>
      <c r="I7" s="17">
        <v>0</v>
      </c>
      <c r="J7" s="17">
        <v>0</v>
      </c>
      <c r="K7" s="17">
        <v>0</v>
      </c>
      <c r="L7" s="17">
        <v>1000</v>
      </c>
      <c r="M7" s="17">
        <f aca="true" t="shared" si="0" ref="M7:M13">H7-1000</f>
        <v>1000</v>
      </c>
      <c r="N7" s="17" t="str">
        <f>IF(H7&gt;0,"есть","нет")</f>
        <v>есть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</row>
    <row r="8" spans="1:249" s="20" customFormat="1" ht="19.5" customHeight="1">
      <c r="A8" s="13" t="s">
        <v>12</v>
      </c>
      <c r="B8" s="14" t="s">
        <v>20</v>
      </c>
      <c r="C8" s="21">
        <v>4</v>
      </c>
      <c r="D8" s="17">
        <v>134</v>
      </c>
      <c r="E8" s="17"/>
      <c r="F8" s="17"/>
      <c r="G8" s="17"/>
      <c r="H8" s="17">
        <f>H7-D8</f>
        <v>1866</v>
      </c>
      <c r="I8" s="17">
        <v>0</v>
      </c>
      <c r="J8" s="17">
        <v>0</v>
      </c>
      <c r="K8" s="17">
        <v>0</v>
      </c>
      <c r="L8" s="17">
        <v>0</v>
      </c>
      <c r="M8" s="17">
        <f t="shared" si="0"/>
        <v>866</v>
      </c>
      <c r="N8" s="17" t="str">
        <f aca="true" t="shared" si="1" ref="N8:N13">IF(H8&gt;0,"есть","нет")</f>
        <v>есть</v>
      </c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</row>
    <row r="9" spans="1:249" s="20" customFormat="1" ht="19.5" customHeight="1">
      <c r="A9" s="13" t="s">
        <v>13</v>
      </c>
      <c r="B9" s="14" t="s">
        <v>21</v>
      </c>
      <c r="C9" s="21">
        <v>4</v>
      </c>
      <c r="D9" s="17"/>
      <c r="E9" s="17">
        <v>134</v>
      </c>
      <c r="F9" s="17"/>
      <c r="G9" s="17"/>
      <c r="H9" s="17">
        <f>H7-E9</f>
        <v>1866</v>
      </c>
      <c r="I9" s="17">
        <v>0</v>
      </c>
      <c r="J9" s="17">
        <v>0</v>
      </c>
      <c r="K9" s="17">
        <v>0</v>
      </c>
      <c r="L9" s="17">
        <v>0</v>
      </c>
      <c r="M9" s="17">
        <f t="shared" si="0"/>
        <v>866</v>
      </c>
      <c r="N9" s="17" t="str">
        <f t="shared" si="1"/>
        <v>есть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</row>
    <row r="10" spans="1:249" s="20" customFormat="1" ht="19.5" customHeight="1">
      <c r="A10" s="13" t="s">
        <v>14</v>
      </c>
      <c r="B10" s="14" t="s">
        <v>22</v>
      </c>
      <c r="C10" s="21">
        <v>0</v>
      </c>
      <c r="D10" s="17">
        <v>0</v>
      </c>
      <c r="E10" s="17"/>
      <c r="F10" s="17"/>
      <c r="G10" s="17"/>
      <c r="H10" s="17">
        <f>H7-D8+D10</f>
        <v>1866</v>
      </c>
      <c r="I10" s="17">
        <v>0</v>
      </c>
      <c r="J10" s="17">
        <v>0</v>
      </c>
      <c r="K10" s="17">
        <v>0</v>
      </c>
      <c r="L10" s="17">
        <v>0</v>
      </c>
      <c r="M10" s="17">
        <f t="shared" si="0"/>
        <v>866</v>
      </c>
      <c r="N10" s="17" t="str">
        <f t="shared" si="1"/>
        <v>есть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</row>
    <row r="11" spans="1:249" s="20" customFormat="1" ht="19.5" customHeight="1">
      <c r="A11" s="13" t="s">
        <v>15</v>
      </c>
      <c r="B11" s="14" t="s">
        <v>23</v>
      </c>
      <c r="C11" s="21">
        <v>4</v>
      </c>
      <c r="D11" s="17">
        <v>134</v>
      </c>
      <c r="E11" s="17"/>
      <c r="F11" s="17"/>
      <c r="G11" s="17"/>
      <c r="H11" s="17">
        <f>H7-D11</f>
        <v>1866</v>
      </c>
      <c r="I11" s="17">
        <v>0</v>
      </c>
      <c r="J11" s="17">
        <v>0</v>
      </c>
      <c r="K11" s="17">
        <v>0</v>
      </c>
      <c r="L11" s="17">
        <v>0</v>
      </c>
      <c r="M11" s="17">
        <f t="shared" si="0"/>
        <v>866</v>
      </c>
      <c r="N11" s="17" t="str">
        <f t="shared" si="1"/>
        <v>есть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</row>
    <row r="12" spans="1:249" s="20" customFormat="1" ht="19.5" customHeight="1">
      <c r="A12" s="13" t="s">
        <v>16</v>
      </c>
      <c r="B12" s="14" t="s">
        <v>24</v>
      </c>
      <c r="C12" s="21">
        <v>2</v>
      </c>
      <c r="D12" s="17"/>
      <c r="E12" s="17"/>
      <c r="F12" s="17">
        <v>30</v>
      </c>
      <c r="G12" s="17">
        <v>0</v>
      </c>
      <c r="H12" s="17">
        <f>H7-F12-G12</f>
        <v>1970</v>
      </c>
      <c r="I12" s="17">
        <v>0</v>
      </c>
      <c r="J12" s="17">
        <v>0</v>
      </c>
      <c r="K12" s="17">
        <v>0</v>
      </c>
      <c r="L12" s="17">
        <v>0</v>
      </c>
      <c r="M12" s="17">
        <f t="shared" si="0"/>
        <v>970</v>
      </c>
      <c r="N12" s="17" t="str">
        <f t="shared" si="1"/>
        <v>есть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</row>
    <row r="13" spans="1:249" s="20" customFormat="1" ht="19.5" customHeight="1">
      <c r="A13" s="13" t="s">
        <v>25</v>
      </c>
      <c r="B13" s="14" t="s">
        <v>26</v>
      </c>
      <c r="C13" s="21">
        <v>0</v>
      </c>
      <c r="D13" s="17">
        <v>0</v>
      </c>
      <c r="E13" s="17"/>
      <c r="F13" s="17"/>
      <c r="G13" s="17"/>
      <c r="H13" s="17">
        <f>H7-D13</f>
        <v>2000</v>
      </c>
      <c r="I13" s="17">
        <v>0</v>
      </c>
      <c r="J13" s="17">
        <v>0</v>
      </c>
      <c r="K13" s="17">
        <v>0</v>
      </c>
      <c r="L13" s="17">
        <v>0</v>
      </c>
      <c r="M13" s="17">
        <f t="shared" si="0"/>
        <v>1000</v>
      </c>
      <c r="N13" s="17" t="str">
        <f t="shared" si="1"/>
        <v>есть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</row>
  </sheetData>
  <sheetProtection/>
  <mergeCells count="4">
    <mergeCell ref="A1:N1"/>
    <mergeCell ref="A2:N2"/>
    <mergeCell ref="A3:N3"/>
    <mergeCell ref="J5:M5"/>
  </mergeCells>
  <conditionalFormatting sqref="D7">
    <cfRule type="expression" priority="1" dxfId="1" stopIfTrue="1">
      <formula>май!#REF!&gt;0</formula>
    </cfRule>
    <cfRule type="expression" priority="2" dxfId="24" stopIfTrue="1">
      <formula>май!#REF!=0</formula>
    </cfRule>
  </conditionalFormatting>
  <dataValidations count="2">
    <dataValidation type="decimal" allowBlank="1" showErrorMessage="1" errorTitle="Ошибка" error="Допускается ввод только неотрицательных чисел!" sqref="D7:D8 F12:G12 D13 D10:D11 D9:E9 I7:M13 H7">
      <formula1>0</formula1>
      <formula2>9.99999999999999E+23</formula2>
    </dataValidation>
    <dataValidation type="whole" allowBlank="1" showInputMessage="1" showErrorMessage="1" errorTitle="Внимание" error="Допускается ввод только целых не отрицательных чисел!" sqref="F7:G11 H8:H13 E7:E8 E10:E13 F13:G13 C12:D12 C7:C11 C13">
      <formula1>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Эдуардовна Дубинина</dc:creator>
  <cp:keywords/>
  <dc:description/>
  <cp:lastModifiedBy>Елена Эдуардовна Дубинина</cp:lastModifiedBy>
  <cp:lastPrinted>2015-07-31T00:09:19Z</cp:lastPrinted>
  <dcterms:created xsi:type="dcterms:W3CDTF">2015-02-19T02:43:07Z</dcterms:created>
  <dcterms:modified xsi:type="dcterms:W3CDTF">2017-03-27T03:10:58Z</dcterms:modified>
  <cp:category/>
  <cp:version/>
  <cp:contentType/>
  <cp:contentStatus/>
</cp:coreProperties>
</file>